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fren\433_11\"/>
    </mc:Choice>
  </mc:AlternateContent>
  <xr:revisionPtr revIDLastSave="0" documentId="8_{14782C72-544A-46B3-8066-3F4AC23B5DDA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9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'09 01 Pol'!$A$1:$X$146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36" i="12"/>
  <c r="BA4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O8" i="12" s="1"/>
  <c r="Q14" i="12"/>
  <c r="V14" i="12"/>
  <c r="G15" i="12"/>
  <c r="I15" i="12"/>
  <c r="O15" i="12"/>
  <c r="Q15" i="12"/>
  <c r="G16" i="12"/>
  <c r="I16" i="12"/>
  <c r="K16" i="12"/>
  <c r="K15" i="12" s="1"/>
  <c r="M16" i="12"/>
  <c r="M15" i="12" s="1"/>
  <c r="O16" i="12"/>
  <c r="Q16" i="12"/>
  <c r="V16" i="12"/>
  <c r="V15" i="12" s="1"/>
  <c r="G22" i="12"/>
  <c r="I22" i="12"/>
  <c r="K22" i="12"/>
  <c r="M22" i="12"/>
  <c r="O22" i="12"/>
  <c r="Q22" i="12"/>
  <c r="V22" i="12"/>
  <c r="G24" i="12"/>
  <c r="M24" i="12" s="1"/>
  <c r="I24" i="12"/>
  <c r="I23" i="12" s="1"/>
  <c r="K24" i="12"/>
  <c r="K23" i="12" s="1"/>
  <c r="O24" i="12"/>
  <c r="Q24" i="12"/>
  <c r="Q23" i="12" s="1"/>
  <c r="V24" i="12"/>
  <c r="V23" i="12" s="1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O23" i="12" s="1"/>
  <c r="Q32" i="12"/>
  <c r="V32" i="12"/>
  <c r="G34" i="12"/>
  <c r="I34" i="12"/>
  <c r="O34" i="12"/>
  <c r="Q34" i="12"/>
  <c r="G35" i="12"/>
  <c r="M35" i="12" s="1"/>
  <c r="M34" i="12" s="1"/>
  <c r="I35" i="12"/>
  <c r="K35" i="12"/>
  <c r="K34" i="12" s="1"/>
  <c r="O35" i="12"/>
  <c r="Q35" i="12"/>
  <c r="V35" i="12"/>
  <c r="V34" i="12" s="1"/>
  <c r="K37" i="12"/>
  <c r="V37" i="12"/>
  <c r="G38" i="12"/>
  <c r="M38" i="12" s="1"/>
  <c r="M37" i="12" s="1"/>
  <c r="I38" i="12"/>
  <c r="I37" i="12" s="1"/>
  <c r="K38" i="12"/>
  <c r="O38" i="12"/>
  <c r="O37" i="12" s="1"/>
  <c r="Q38" i="12"/>
  <c r="Q37" i="12" s="1"/>
  <c r="V38" i="12"/>
  <c r="G39" i="12"/>
  <c r="I39" i="12"/>
  <c r="O39" i="12"/>
  <c r="Q39" i="12"/>
  <c r="G40" i="12"/>
  <c r="I40" i="12"/>
  <c r="K40" i="12"/>
  <c r="K39" i="12" s="1"/>
  <c r="M40" i="12"/>
  <c r="M39" i="12" s="1"/>
  <c r="O40" i="12"/>
  <c r="Q40" i="12"/>
  <c r="V40" i="12"/>
  <c r="V39" i="12" s="1"/>
  <c r="G43" i="12"/>
  <c r="M43" i="12" s="1"/>
  <c r="I43" i="12"/>
  <c r="I42" i="12" s="1"/>
  <c r="K43" i="12"/>
  <c r="O43" i="12"/>
  <c r="O42" i="12" s="1"/>
  <c r="Q43" i="12"/>
  <c r="Q42" i="12" s="1"/>
  <c r="V43" i="12"/>
  <c r="G44" i="12"/>
  <c r="M44" i="12" s="1"/>
  <c r="I44" i="12"/>
  <c r="K44" i="12"/>
  <c r="O44" i="12"/>
  <c r="Q44" i="12"/>
  <c r="V44" i="12"/>
  <c r="G45" i="12"/>
  <c r="I45" i="12"/>
  <c r="K45" i="12"/>
  <c r="K42" i="12" s="1"/>
  <c r="M45" i="12"/>
  <c r="O45" i="12"/>
  <c r="Q45" i="12"/>
  <c r="V45" i="12"/>
  <c r="V42" i="12" s="1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O48" i="12"/>
  <c r="Q48" i="12"/>
  <c r="G49" i="12"/>
  <c r="I49" i="12"/>
  <c r="K49" i="12"/>
  <c r="K48" i="12" s="1"/>
  <c r="M49" i="12"/>
  <c r="M48" i="12" s="1"/>
  <c r="O49" i="12"/>
  <c r="Q49" i="12"/>
  <c r="V49" i="12"/>
  <c r="V48" i="12" s="1"/>
  <c r="K50" i="12"/>
  <c r="V50" i="12"/>
  <c r="G51" i="12"/>
  <c r="M51" i="12" s="1"/>
  <c r="M50" i="12" s="1"/>
  <c r="I51" i="12"/>
  <c r="I50" i="12" s="1"/>
  <c r="K51" i="12"/>
  <c r="O51" i="12"/>
  <c r="O50" i="12" s="1"/>
  <c r="Q51" i="12"/>
  <c r="Q50" i="12" s="1"/>
  <c r="V51" i="12"/>
  <c r="G54" i="12"/>
  <c r="I54" i="12"/>
  <c r="K54" i="12"/>
  <c r="K53" i="12" s="1"/>
  <c r="M54" i="12"/>
  <c r="O54" i="12"/>
  <c r="Q54" i="12"/>
  <c r="V54" i="12"/>
  <c r="V53" i="12" s="1"/>
  <c r="G55" i="12"/>
  <c r="I55" i="12"/>
  <c r="K55" i="12"/>
  <c r="M55" i="12"/>
  <c r="O55" i="12"/>
  <c r="Q55" i="12"/>
  <c r="V55" i="12"/>
  <c r="G56" i="12"/>
  <c r="G53" i="12" s="1"/>
  <c r="I56" i="12"/>
  <c r="K56" i="12"/>
  <c r="O56" i="12"/>
  <c r="O53" i="12" s="1"/>
  <c r="Q56" i="12"/>
  <c r="V56" i="12"/>
  <c r="G57" i="12"/>
  <c r="M57" i="12" s="1"/>
  <c r="I57" i="12"/>
  <c r="I53" i="12" s="1"/>
  <c r="K57" i="12"/>
  <c r="O57" i="12"/>
  <c r="Q57" i="12"/>
  <c r="Q53" i="12" s="1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O61" i="12"/>
  <c r="Q61" i="12"/>
  <c r="G62" i="12"/>
  <c r="I62" i="12"/>
  <c r="K62" i="12"/>
  <c r="K61" i="12" s="1"/>
  <c r="M62" i="12"/>
  <c r="M61" i="12" s="1"/>
  <c r="O62" i="12"/>
  <c r="Q62" i="12"/>
  <c r="V62" i="12"/>
  <c r="V61" i="12" s="1"/>
  <c r="K63" i="12"/>
  <c r="V63" i="12"/>
  <c r="G64" i="12"/>
  <c r="M64" i="12" s="1"/>
  <c r="M63" i="12" s="1"/>
  <c r="I64" i="12"/>
  <c r="I63" i="12" s="1"/>
  <c r="K64" i="12"/>
  <c r="O64" i="12"/>
  <c r="O63" i="12" s="1"/>
  <c r="Q64" i="12"/>
  <c r="Q63" i="12" s="1"/>
  <c r="V64" i="12"/>
  <c r="G65" i="12"/>
  <c r="M65" i="12" s="1"/>
  <c r="I65" i="12"/>
  <c r="K65" i="12"/>
  <c r="O65" i="12"/>
  <c r="Q65" i="12"/>
  <c r="V65" i="12"/>
  <c r="G67" i="12"/>
  <c r="G66" i="12" s="1"/>
  <c r="I67" i="12"/>
  <c r="K67" i="12"/>
  <c r="M67" i="12"/>
  <c r="O67" i="12"/>
  <c r="O66" i="12" s="1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I66" i="12" s="1"/>
  <c r="K69" i="12"/>
  <c r="O69" i="12"/>
  <c r="Q69" i="12"/>
  <c r="Q66" i="12" s="1"/>
  <c r="V69" i="12"/>
  <c r="G70" i="12"/>
  <c r="I70" i="12"/>
  <c r="K70" i="12"/>
  <c r="K66" i="12" s="1"/>
  <c r="M70" i="12"/>
  <c r="O70" i="12"/>
  <c r="Q70" i="12"/>
  <c r="V70" i="12"/>
  <c r="V66" i="12" s="1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4" i="12"/>
  <c r="I74" i="12"/>
  <c r="I73" i="12" s="1"/>
  <c r="K74" i="12"/>
  <c r="K73" i="12" s="1"/>
  <c r="M74" i="12"/>
  <c r="O74" i="12"/>
  <c r="Q74" i="12"/>
  <c r="Q73" i="12" s="1"/>
  <c r="V74" i="12"/>
  <c r="V73" i="12" s="1"/>
  <c r="G75" i="12"/>
  <c r="I75" i="12"/>
  <c r="K75" i="12"/>
  <c r="M75" i="12"/>
  <c r="O75" i="12"/>
  <c r="Q75" i="12"/>
  <c r="V75" i="12"/>
  <c r="G76" i="12"/>
  <c r="G73" i="12" s="1"/>
  <c r="I76" i="12"/>
  <c r="K76" i="12"/>
  <c r="M76" i="12"/>
  <c r="O76" i="12"/>
  <c r="O73" i="12" s="1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O81" i="12"/>
  <c r="G82" i="12"/>
  <c r="I82" i="12"/>
  <c r="I81" i="12" s="1"/>
  <c r="K82" i="12"/>
  <c r="K81" i="12" s="1"/>
  <c r="M82" i="12"/>
  <c r="M81" i="12" s="1"/>
  <c r="O82" i="12"/>
  <c r="Q82" i="12"/>
  <c r="Q81" i="12" s="1"/>
  <c r="V82" i="12"/>
  <c r="V81" i="12" s="1"/>
  <c r="G83" i="12"/>
  <c r="I83" i="12"/>
  <c r="K83" i="12"/>
  <c r="M83" i="12"/>
  <c r="O83" i="12"/>
  <c r="Q83" i="12"/>
  <c r="V83" i="12"/>
  <c r="G85" i="12"/>
  <c r="G84" i="12" s="1"/>
  <c r="I85" i="12"/>
  <c r="I84" i="12" s="1"/>
  <c r="K85" i="12"/>
  <c r="K84" i="12" s="1"/>
  <c r="O85" i="12"/>
  <c r="O84" i="12" s="1"/>
  <c r="Q85" i="12"/>
  <c r="Q84" i="12" s="1"/>
  <c r="V85" i="12"/>
  <c r="V84" i="12" s="1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3" i="12"/>
  <c r="I93" i="12"/>
  <c r="K93" i="12"/>
  <c r="M93" i="12"/>
  <c r="O93" i="12"/>
  <c r="Q93" i="12"/>
  <c r="V93" i="12"/>
  <c r="G94" i="12"/>
  <c r="O94" i="12"/>
  <c r="G95" i="12"/>
  <c r="M95" i="12" s="1"/>
  <c r="M94" i="12" s="1"/>
  <c r="I95" i="12"/>
  <c r="I94" i="12" s="1"/>
  <c r="K95" i="12"/>
  <c r="K94" i="12" s="1"/>
  <c r="O95" i="12"/>
  <c r="Q95" i="12"/>
  <c r="Q94" i="12" s="1"/>
  <c r="V95" i="12"/>
  <c r="V94" i="12" s="1"/>
  <c r="G98" i="12"/>
  <c r="I98" i="12"/>
  <c r="K98" i="12"/>
  <c r="M98" i="12"/>
  <c r="O98" i="12"/>
  <c r="Q98" i="12"/>
  <c r="V98" i="12"/>
  <c r="K100" i="12"/>
  <c r="V100" i="12"/>
  <c r="G101" i="12"/>
  <c r="M101" i="12" s="1"/>
  <c r="M100" i="12" s="1"/>
  <c r="I101" i="12"/>
  <c r="I100" i="12" s="1"/>
  <c r="K101" i="12"/>
  <c r="O101" i="12"/>
  <c r="O100" i="12" s="1"/>
  <c r="Q101" i="12"/>
  <c r="Q100" i="12" s="1"/>
  <c r="V101" i="12"/>
  <c r="I102" i="12"/>
  <c r="Q102" i="12"/>
  <c r="G103" i="12"/>
  <c r="I103" i="12"/>
  <c r="K103" i="12"/>
  <c r="K102" i="12" s="1"/>
  <c r="M103" i="12"/>
  <c r="O103" i="12"/>
  <c r="Q103" i="12"/>
  <c r="V103" i="12"/>
  <c r="V102" i="12" s="1"/>
  <c r="G108" i="12"/>
  <c r="I108" i="12"/>
  <c r="K108" i="12"/>
  <c r="M108" i="12"/>
  <c r="O108" i="12"/>
  <c r="Q108" i="12"/>
  <c r="V108" i="12"/>
  <c r="G117" i="12"/>
  <c r="G102" i="12" s="1"/>
  <c r="I117" i="12"/>
  <c r="K117" i="12"/>
  <c r="O117" i="12"/>
  <c r="O102" i="12" s="1"/>
  <c r="Q117" i="12"/>
  <c r="V117" i="12"/>
  <c r="G126" i="12"/>
  <c r="I126" i="12"/>
  <c r="O126" i="12"/>
  <c r="Q126" i="12"/>
  <c r="G127" i="12"/>
  <c r="I127" i="12"/>
  <c r="K127" i="12"/>
  <c r="K126" i="12" s="1"/>
  <c r="M127" i="12"/>
  <c r="M126" i="12" s="1"/>
  <c r="O127" i="12"/>
  <c r="Q127" i="12"/>
  <c r="V127" i="12"/>
  <c r="V126" i="12" s="1"/>
  <c r="K128" i="12"/>
  <c r="V128" i="12"/>
  <c r="G129" i="12"/>
  <c r="G128" i="12" s="1"/>
  <c r="I129" i="12"/>
  <c r="I128" i="12" s="1"/>
  <c r="K129" i="12"/>
  <c r="O129" i="12"/>
  <c r="O128" i="12" s="1"/>
  <c r="Q129" i="12"/>
  <c r="Q128" i="12" s="1"/>
  <c r="V129" i="12"/>
  <c r="G131" i="12"/>
  <c r="I131" i="12"/>
  <c r="K131" i="12"/>
  <c r="K130" i="12" s="1"/>
  <c r="M131" i="12"/>
  <c r="M130" i="12" s="1"/>
  <c r="O131" i="12"/>
  <c r="Q131" i="12"/>
  <c r="V131" i="12"/>
  <c r="V130" i="12" s="1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O130" i="12" s="1"/>
  <c r="Q133" i="12"/>
  <c r="V133" i="12"/>
  <c r="G134" i="12"/>
  <c r="M134" i="12" s="1"/>
  <c r="I134" i="12"/>
  <c r="I130" i="12" s="1"/>
  <c r="K134" i="12"/>
  <c r="O134" i="12"/>
  <c r="Q134" i="12"/>
  <c r="Q130" i="12" s="1"/>
  <c r="V134" i="12"/>
  <c r="AF136" i="12"/>
  <c r="I20" i="1"/>
  <c r="I19" i="1"/>
  <c r="I18" i="1"/>
  <c r="I17" i="1"/>
  <c r="I16" i="1"/>
  <c r="I71" i="1"/>
  <c r="J70" i="1" s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60" i="1"/>
  <c r="J56" i="1"/>
  <c r="J64" i="1"/>
  <c r="J62" i="1"/>
  <c r="J54" i="1"/>
  <c r="J58" i="1"/>
  <c r="J66" i="1"/>
  <c r="J68" i="1"/>
  <c r="J49" i="1"/>
  <c r="J50" i="1"/>
  <c r="J53" i="1"/>
  <c r="J55" i="1"/>
  <c r="J57" i="1"/>
  <c r="J59" i="1"/>
  <c r="J61" i="1"/>
  <c r="J63" i="1"/>
  <c r="J65" i="1"/>
  <c r="J67" i="1"/>
  <c r="J69" i="1"/>
  <c r="J51" i="1"/>
  <c r="A26" i="1"/>
  <c r="G26" i="1"/>
  <c r="G28" i="1"/>
  <c r="G23" i="1"/>
  <c r="M23" i="12"/>
  <c r="M8" i="12"/>
  <c r="M66" i="12"/>
  <c r="M73" i="12"/>
  <c r="M42" i="12"/>
  <c r="G130" i="12"/>
  <c r="M129" i="12"/>
  <c r="M128" i="12" s="1"/>
  <c r="AE136" i="12"/>
  <c r="M85" i="12"/>
  <c r="M84" i="12" s="1"/>
  <c r="M117" i="12"/>
  <c r="M102" i="12" s="1"/>
  <c r="G100" i="12"/>
  <c r="G63" i="12"/>
  <c r="G50" i="12"/>
  <c r="G42" i="12"/>
  <c r="G37" i="12"/>
  <c r="G23" i="12"/>
  <c r="G8" i="12"/>
  <c r="M56" i="12"/>
  <c r="M53" i="12" s="1"/>
  <c r="I21" i="1"/>
  <c r="I39" i="1"/>
  <c r="I42" i="1" s="1"/>
  <c r="J71" i="1" l="1"/>
  <c r="A23" i="1"/>
  <c r="J41" i="1"/>
  <c r="J40" i="1"/>
  <c r="J39" i="1"/>
  <c r="J42" i="1" s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Mikošek</author>
  </authors>
  <commentList>
    <comment ref="S6" authorId="0" shapeId="0" xr:uid="{A6523601-8F95-42F9-98DA-CF3BA925C66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C477C11-8F38-4C49-BBF7-229C4C54A8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<sst xmlns="http://schemas.openxmlformats.org/spreadsheetml/2006/main" count="811" uniqueCount="314">
  <si>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</si>
  <si>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</si>
  <si>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</si>
  <si>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</si>
  <si>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</si>
  <si>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</si>
  <si>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</si>
  <si>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</si>
  <si>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</si>
  <si>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</si>
  <si>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</si>
  <si>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</si>
  <si>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</si>
  <si>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</si>
  <si>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</si>
  <si>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</si>
  <si>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</si>
  <si>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</si>
  <si>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</si>
  <si>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</si>
  <si>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</si>
  <si>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</si>
  <si>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</si>
  <si>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</si>
  <si>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</si>
  <si>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</si>
  <si>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</si>
  <si>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</si>
  <si>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</si>
  <si>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</si>
  <si>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</si>
  <si>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</si>
  <si>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</si>
  <si>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</si>
  <si>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</si>
  <si>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</si>
  <si>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</si>
  <si>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</si>
  <si>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</si>
  <si>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</si>
  <si>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</si>
  <si>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</si>
  <si>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</si>
  <si>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</si>
  <si>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úpravy bytu</t>
  </si>
  <si>
    <t>09</t>
  </si>
  <si>
    <t>Dolní 433/11</t>
  </si>
  <si>
    <t>Objekt:</t>
  </si>
  <si>
    <t>Rozpočet:</t>
  </si>
  <si>
    <t>04</t>
  </si>
  <si>
    <t>Frenštát pod Radhoštěm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</si>
  <si>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</si>
  <si>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</si>
  <si>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</si>
  <si>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</si>
  <si>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</si>
  <si>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</si>
  <si>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</si>
  <si>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</si>
  <si>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</si>
  <si>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</si>
  <si>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</si>
  <si>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</si>
  <si>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</si>
  <si>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</si>
  <si>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</si>
  <si>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</si>
  <si>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</si>
  <si>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</si>
  <si>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</si>
  <si>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</si>
  <si>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</si>
  <si>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</si>
  <si>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</si>
  <si>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</si>
  <si>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</si>
  <si>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723</t>
  </si>
  <si>
    <t>Vnitřní plynovod</t>
  </si>
  <si>
    <t>728</t>
  </si>
  <si>
    <t>Vzduchotechnika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</si>
  <si>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</si>
  <si>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</si>
  <si>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</si>
  <si>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</si>
  <si>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</si>
  <si>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</si>
  <si>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</si>
  <si>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</si>
  <si>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</si>
  <si>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</si>
  <si>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</si>
  <si>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</si>
  <si>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</si>
  <si>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</si>
  <si>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</si>
  <si>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</si>
  <si>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</si>
  <si>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</si>
  <si>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</si>
  <si>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</si>
  <si>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</si>
  <si>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</si>
  <si>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</si>
  <si>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</si>
  <si>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</si>
  <si>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</si>
  <si>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</si>
  <si>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</si>
  <si>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</si>
  <si>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</si>
  <si>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</si>
  <si>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</si>
  <si>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</si>
  <si>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</si>
  <si>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</si>
  <si>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</si>
  <si>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</si>
  <si>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</si>
  <si>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</si>
  <si>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</si>
  <si>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</si>
  <si>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</si>
  <si>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</si>
  <si>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</si>
  <si>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</si>
  <si>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</si>
  <si>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</si>
  <si>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</si>
  <si>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</si>
  <si>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</si>
  <si>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342254511</t>
  </si>
  <si>
    <t>Příčky z desek pórobetonových tl. 75 mm</t>
  </si>
  <si>
    <t>m2</t>
  </si>
  <si>
    <t>RTS 21/ I</t>
  </si>
  <si>
    <t>Práce</t>
  </si>
  <si>
    <t>POL1_</t>
  </si>
  <si>
    <t>(1,66+0,1+1,71)*2,6-2*1,6</t>
  </si>
  <si>
    <t>VV</t>
  </si>
  <si>
    <t>342254611</t>
  </si>
  <si>
    <t>Příčky z desek pórobetonových tl. 100 mm</t>
  </si>
  <si>
    <t>(2,5+0,9)*2,6</t>
  </si>
  <si>
    <t>346255122</t>
  </si>
  <si>
    <t>Překlad Ytong tl. 75 mm délky 1250</t>
  </si>
  <si>
    <t xml:space="preserve">ks    </t>
  </si>
  <si>
    <t>346255123</t>
  </si>
  <si>
    <t>Překlad Ytong tl. 100 mm délky 1250</t>
  </si>
  <si>
    <t>416021121</t>
  </si>
  <si>
    <t>Podhledy SDK, kovová.kce CD. 1x deska RB 12,5 mm</t>
  </si>
  <si>
    <t>01 : 8,4</t>
  </si>
  <si>
    <t>03 : 11,6</t>
  </si>
  <si>
    <t>05 : 12,3</t>
  </si>
  <si>
    <t>06 : 2,8</t>
  </si>
  <si>
    <t>07 : 1</t>
  </si>
  <si>
    <t>416021123</t>
  </si>
  <si>
    <t>Podhledy SDK, kovová.kce CD. 1x deska RBI 12,5 mm</t>
  </si>
  <si>
    <t>602011147</t>
  </si>
  <si>
    <t>Stěrka sádrová, ručně tloušťka vrstvy 4 mm</t>
  </si>
  <si>
    <t>01 vstup+ chodba : (1,2*4+7,04*2)*2,6-6*1,8-2*1,6</t>
  </si>
  <si>
    <t>03 kuchhyň : (4,68*2+3,46*2+0,4*2)*2,6-2*1,8-2*1,6-3,36</t>
  </si>
  <si>
    <t>05 pokoj : (3,55*2+3,46*2)*2,6-1,8-1,92</t>
  </si>
  <si>
    <t>06 šatna : (1,68*2+1,65*2)*2,6-1,8</t>
  </si>
  <si>
    <t>07 wc : (1,1*2+0,9*2)*0,6</t>
  </si>
  <si>
    <t>611481113</t>
  </si>
  <si>
    <t>Potažení spojů panelů sklotextilní výztužnou síťkou, vyrovnání povrchu stěn</t>
  </si>
  <si>
    <t>kompl</t>
  </si>
  <si>
    <t>Indiv</t>
  </si>
  <si>
    <t>612421111</t>
  </si>
  <si>
    <t>Zapravení drážek rozvodů elektro ve stěnách a stropech a podlahách</t>
  </si>
  <si>
    <t>soubor</t>
  </si>
  <si>
    <t>612481113</t>
  </si>
  <si>
    <t>Potažení vnitř. stěn sklotex. pletivem s vypnutím</t>
  </si>
  <si>
    <t>(1,66+0,1+2,5+1,81+1,71*2+1,38*2+1,1*2+0,9*2)*2,6-1,6*4</t>
  </si>
  <si>
    <t>632411105</t>
  </si>
  <si>
    <t>Samonivelační stěrka tl.3 mm</t>
  </si>
  <si>
    <t>8,4+16,2+11,6+14,3+12,3+2,8+1+2,4</t>
  </si>
  <si>
    <t>941955001</t>
  </si>
  <si>
    <t>Lešení lehké pomocné, výška podlahy do 1,2 m</t>
  </si>
  <si>
    <t>952901114</t>
  </si>
  <si>
    <t>Vyčištění budov o výšce podlaží nad 4 m</t>
  </si>
  <si>
    <t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</si>
  <si>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POP</t>
  </si>
  <si>
    <t>965048515</t>
  </si>
  <si>
    <t>Broušení betonových povrchů do tl. 5 mm</t>
  </si>
  <si>
    <t>968061125</t>
  </si>
  <si>
    <t>Vyvěšení dřevěných dveřních křídel pl. do 2 m2</t>
  </si>
  <si>
    <t>kus</t>
  </si>
  <si>
    <t>968072455</t>
  </si>
  <si>
    <t>Vybourání kovových dveřních zárubní pl. do 2 m2</t>
  </si>
  <si>
    <t>786   01</t>
  </si>
  <si>
    <t>Demontáž žaluzií</t>
  </si>
  <si>
    <t>Vlastní</t>
  </si>
  <si>
    <t>96   01</t>
  </si>
  <si>
    <t>Vybourání bytového jádra vč. rozvodů ZTI a zařizovacích předmětů</t>
  </si>
  <si>
    <t>999281111</t>
  </si>
  <si>
    <t>Přesun hmot pro opravy a údržbu do výšky 25 m</t>
  </si>
  <si>
    <t>t</t>
  </si>
  <si>
    <t>Přesun hmot</t>
  </si>
  <si>
    <t>POL7_</t>
  </si>
  <si>
    <t>711212002</t>
  </si>
  <si>
    <t>Hydroizolační povlak - nátěr nebo stěrka vč. rohových pásek tl. 2mm</t>
  </si>
  <si>
    <t>2,4+(1,38*2+1,71*2)*0,1+2*2</t>
  </si>
  <si>
    <t>713582115</t>
  </si>
  <si>
    <t>D+M revizní dvířka pod obklad 500x500 mm</t>
  </si>
  <si>
    <t>725017122</t>
  </si>
  <si>
    <t>D+M Umyvadlo se skříňkou 55 x 44 cm, sifon, baterie</t>
  </si>
  <si>
    <t>725017321</t>
  </si>
  <si>
    <t>D+M Umývátko 400x200, sifon, baterie</t>
  </si>
  <si>
    <t>725845111</t>
  </si>
  <si>
    <t>Baterie sprchová nástěnná ruční</t>
  </si>
  <si>
    <t>726211321</t>
  </si>
  <si>
    <t>D+M Modul-WC Duofix, závěsné WC, sedátko, tlačítko</t>
  </si>
  <si>
    <t>720   01</t>
  </si>
  <si>
    <t>D+M sprchová vanička litý mramor 800/800 vč. sifonu, sprchová zástěna posuvná, čiré sklo</t>
  </si>
  <si>
    <t>720   02</t>
  </si>
  <si>
    <t>Zdravotechnika (rozvody vody a kanalizace v rekonstruovaném bytovém jádru, pračkový ventil a sifon) výměna svislého odpadního potrubí v instalační šachtě</t>
  </si>
  <si>
    <t>722130801</t>
  </si>
  <si>
    <t xml:space="preserve">Demontáž potrubí plynového, zaslepení </t>
  </si>
  <si>
    <t>728414611</t>
  </si>
  <si>
    <t>D+M digestoře vestavěné vč. napojení na stávající odtah</t>
  </si>
  <si>
    <t>728611113</t>
  </si>
  <si>
    <t>D+M ventilátoru, napojení na potrubí WC, koupelna</t>
  </si>
  <si>
    <t>735111810</t>
  </si>
  <si>
    <t>Demontáž těles otopných vč. armatur (zamrazení potrubí)</t>
  </si>
  <si>
    <t>735139002</t>
  </si>
  <si>
    <t>Montáž otopných těles vč. armatur a termostatických hlavic</t>
  </si>
  <si>
    <t>735156667</t>
  </si>
  <si>
    <t>Otopná tělesa panelová 600/1200</t>
  </si>
  <si>
    <t>735156671</t>
  </si>
  <si>
    <t>Otopná tělesa panelová 600/2000</t>
  </si>
  <si>
    <t>735156677</t>
  </si>
  <si>
    <t>Otopná tělesa panelová 600/1100</t>
  </si>
  <si>
    <t>735179110</t>
  </si>
  <si>
    <t>D+M otopných těles koupelnových elektrických (žebříků)</t>
  </si>
  <si>
    <t>766670011</t>
  </si>
  <si>
    <t>D+M obložkové zárubně</t>
  </si>
  <si>
    <t>766812115</t>
  </si>
  <si>
    <t>D+M Montáž kuchyňské linky 2,5m, vč. nerezového dřezu, sifon, dřezová baterie, horní skříňky, zadní obkladová deska, podlinkové osvětlení, varná indukční deska, trouba</t>
  </si>
  <si>
    <t>766812840</t>
  </si>
  <si>
    <t>Demontáž kuchyňských linek do 2,4 m</t>
  </si>
  <si>
    <t>766825121</t>
  </si>
  <si>
    <t>Dodávka a montáž vestavěné skříně 2křídlové policové (1,2/2,5/0,5m) a spižní skříně (0,6/2,5/0,4)</t>
  </si>
  <si>
    <t>766825811</t>
  </si>
  <si>
    <t xml:space="preserve">Demontáž vestavěných skříní </t>
  </si>
  <si>
    <t>766661112R0</t>
  </si>
  <si>
    <t>D+M dveří 2/3 prosklené 800/1970, 700/1970</t>
  </si>
  <si>
    <t>766661112R01</t>
  </si>
  <si>
    <t>D+M dveří plných 800/1970, 700/1970</t>
  </si>
  <si>
    <t>771575111</t>
  </si>
  <si>
    <t>Montáž podlah keram.,hladké, tmel, 45x45 cm weberfor profiflex (lep),webercolor perfect (sp)</t>
  </si>
  <si>
    <t>RTS 20/ II</t>
  </si>
  <si>
    <t>59782030</t>
  </si>
  <si>
    <t>Dlaždice 45x45 cm</t>
  </si>
  <si>
    <t>SPCM</t>
  </si>
  <si>
    <t>Specifikace</t>
  </si>
  <si>
    <t>POL3_</t>
  </si>
  <si>
    <t>775413021</t>
  </si>
  <si>
    <t>Montáž podlahové lišty</t>
  </si>
  <si>
    <t>m</t>
  </si>
  <si>
    <t>776511820</t>
  </si>
  <si>
    <t>Odstranění PVC a koberců lepených s podložkou</t>
  </si>
  <si>
    <t>776521200</t>
  </si>
  <si>
    <t>Lepení povlakových podlah z dílců PVC a CV (vinyl) pouze položení - PVC ve specifikaci</t>
  </si>
  <si>
    <t>776981101</t>
  </si>
  <si>
    <t>Montáž přechodové, podlahové lišty samolepicí</t>
  </si>
  <si>
    <t>28342451</t>
  </si>
  <si>
    <t xml:space="preserve">Lišta soklová PVC pro vinyl </t>
  </si>
  <si>
    <t>74,26*1,1</t>
  </si>
  <si>
    <t>28410302</t>
  </si>
  <si>
    <t>Podlaha lepená Vinyl 1220x228x2 mm lamela s dekorem dřeva</t>
  </si>
  <si>
    <t>65,6*1,1</t>
  </si>
  <si>
    <t>5537000111</t>
  </si>
  <si>
    <t>Lišta přechodová Al 30/A lepicí l=93 cm stříbro š 30 mm</t>
  </si>
  <si>
    <t>781415016</t>
  </si>
  <si>
    <t>Montáž obkladů stěn, porovin.,tmel, nad 20x25 cm</t>
  </si>
  <si>
    <t>koupelna : (1,71+1,38)*2*2,5-0,7*2</t>
  </si>
  <si>
    <t>wc : (0,9+1,1)*2*2-0,7*2</t>
  </si>
  <si>
    <t>59761001</t>
  </si>
  <si>
    <t>Obkladačka 30x60 cm mat</t>
  </si>
  <si>
    <t>20,65*1,15</t>
  </si>
  <si>
    <t>783424140</t>
  </si>
  <si>
    <t>Nátěr syntetický potrubí do DN 50 mm  Z + 2x</t>
  </si>
  <si>
    <t>784402801</t>
  </si>
  <si>
    <t>Odstranění maleb a tapet oškrábáním v místnosti H do 3,8 m</t>
  </si>
  <si>
    <t>784191201</t>
  </si>
  <si>
    <t>Penetrace podkladu hloubková Primalex 1x</t>
  </si>
  <si>
    <t>01 vstup+ chodba : (1,2*4+7,04*2)*2,6-6*1,8-2*1,6+8,4</t>
  </si>
  <si>
    <t>02 pokoj : (4,68*2+3,46*2)*2,6-2*1,8-4+16,2</t>
  </si>
  <si>
    <t>03 kuchhyň : (4,68*2+3,46*2+0,4*2)*2,6-2*1,8-2*1,6-3,36+11,4</t>
  </si>
  <si>
    <t>04 pokoj : (4,13*2+3,46*2)*2,6-1,8-3,36+14,3</t>
  </si>
  <si>
    <t>05 pokoj : (3,55*2+3,46*2)*2,6-1,8-1,92+12,3</t>
  </si>
  <si>
    <t>06 šatna : (1,68*2+1,65*2)*2,6-1,8+2,8</t>
  </si>
  <si>
    <t>07 wc : (1,1*2+0,9*2)*0,6+1</t>
  </si>
  <si>
    <t>08 koupelna : 2,4</t>
  </si>
  <si>
    <t>784195212</t>
  </si>
  <si>
    <t>Malba Primalex Plus, bílá, bez penetrace, 2 x</t>
  </si>
  <si>
    <t>786622113</t>
  </si>
  <si>
    <t>Žaluzie interiérové</t>
  </si>
  <si>
    <t>M21   01</t>
  </si>
  <si>
    <t>Elektroinstalace- nové zásuvkové a světelné okruhy, bytový rozvaděč, revize elektro, domovní telefon</t>
  </si>
  <si>
    <t>979081111</t>
  </si>
  <si>
    <t>Odvoz suti a vybour. hmot na skládku do 1 km</t>
  </si>
  <si>
    <t>Přesun suti</t>
  </si>
  <si>
    <t>POL8_</t>
  </si>
  <si>
    <t>979081121</t>
  </si>
  <si>
    <t>Příplatek k odvozu za každý další 1 km</t>
  </si>
  <si>
    <t>979990001</t>
  </si>
  <si>
    <t>Poplatek za skládku stavební suti</t>
  </si>
  <si>
    <t>RTS 20/ I</t>
  </si>
  <si>
    <t>979087311</t>
  </si>
  <si>
    <t>Vodorovné přemístění suti nošením do 10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</si>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</sst>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591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SUMIF(F49:F70,A16,I49:I70)+SUMIF(F49:F70,"PSU",I49:I70)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SUMIF(F49:F70,A17,I49:I70)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SUMIF(F49:F70,A18,I49:I70)</f>
        <v>0</v>
      </c>
      <c r="J18" s="85"/>
    </row>
    <row r="19" spans="1:10" ht="23.25" customHeight="1" x14ac:dyDescent="0.25">
      <c r="A19" s="196" t="s">
        <v>101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SUMIF(F49:F70,A19,I49:I70)</f>
        <v>0</v>
      </c>
      <c r="J19" s="85"/>
    </row>
    <row r="20" spans="1:10" ht="23.25" customHeight="1" x14ac:dyDescent="0.25">
      <c r="A20" s="196" t="s">
        <v>102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SUMIF(F49:F70,A20,I49:I70)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'09 01 Pol'!AE136</f>
        <v>0</v>
      </c>
      <c r="G39" s="150">
        <f>'09 01 Pol'!AF136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3" t="s">
        <v>45</v>
      </c>
      <c r="C40" s="154" t="s">
        <v>46</v>
      </c>
      <c r="D40" s="154"/>
      <c r="E40" s="154"/>
      <c r="F40" s="155">
        <f>'09 01 Pol'!AE136</f>
        <v>0</v>
      </c>
      <c r="G40" s="156">
        <f>'09 01 Pol'!AF136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5">
      <c r="A41" s="137">
        <v>3</v>
      </c>
      <c r="B41" s="158" t="s">
        <v>43</v>
      </c>
      <c r="C41" s="148" t="s">
        <v>44</v>
      </c>
      <c r="D41" s="148"/>
      <c r="E41" s="148"/>
      <c r="F41" s="159">
        <f>'09 01 Pol'!AE136</f>
        <v>0</v>
      </c>
      <c r="G41" s="151">
        <f>'09 01 Pol'!AF136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5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 x14ac:dyDescent="0.3">
      <c r="B46" s="176" t="s">
        <v>54</v>
      </c>
    </row>
    <row r="48" spans="1:10" ht="25.5" customHeight="1" x14ac:dyDescent="0.25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 x14ac:dyDescent="0.25">
      <c r="A49" s="179"/>
      <c r="B49" s="184" t="s">
        <v>56</v>
      </c>
      <c r="C49" s="185" t="s">
        <v>57</v>
      </c>
      <c r="D49" s="186"/>
      <c r="E49" s="186"/>
      <c r="F49" s="192" t="s">
        <v>26</v>
      </c>
      <c r="G49" s="193"/>
      <c r="H49" s="193"/>
      <c r="I49" s="193">
        <f>'09 01 Pol'!G8</f>
        <v>0</v>
      </c>
      <c r="J49" s="190" t="str">
        <f>IF(I71=0,"",I49/I71*100)</f>
        <v/>
      </c>
    </row>
    <row r="50" spans="1:10" ht="36.75" customHeight="1" x14ac:dyDescent="0.25">
      <c r="A50" s="179"/>
      <c r="B50" s="184" t="s">
        <v>58</v>
      </c>
      <c r="C50" s="185" t="s">
        <v>59</v>
      </c>
      <c r="D50" s="186"/>
      <c r="E50" s="186"/>
      <c r="F50" s="192" t="s">
        <v>26</v>
      </c>
      <c r="G50" s="193"/>
      <c r="H50" s="193"/>
      <c r="I50" s="193">
        <f>'09 01 Pol'!G15</f>
        <v>0</v>
      </c>
      <c r="J50" s="190" t="str">
        <f>IF(I71=0,"",I50/I71*100)</f>
        <v/>
      </c>
    </row>
    <row r="51" spans="1:10" ht="36.75" customHeight="1" x14ac:dyDescent="0.25">
      <c r="A51" s="179"/>
      <c r="B51" s="184" t="s">
        <v>60</v>
      </c>
      <c r="C51" s="185" t="s">
        <v>61</v>
      </c>
      <c r="D51" s="186"/>
      <c r="E51" s="186"/>
      <c r="F51" s="192" t="s">
        <v>26</v>
      </c>
      <c r="G51" s="193"/>
      <c r="H51" s="193"/>
      <c r="I51" s="193">
        <f>'09 01 Pol'!G23</f>
        <v>0</v>
      </c>
      <c r="J51" s="190" t="str">
        <f>IF(I71=0,"",I51/I71*100)</f>
        <v/>
      </c>
    </row>
    <row r="52" spans="1:10" ht="36.75" customHeight="1" x14ac:dyDescent="0.25">
      <c r="A52" s="179"/>
      <c r="B52" s="184" t="s">
        <v>62</v>
      </c>
      <c r="C52" s="185" t="s">
        <v>63</v>
      </c>
      <c r="D52" s="186"/>
      <c r="E52" s="186"/>
      <c r="F52" s="192" t="s">
        <v>26</v>
      </c>
      <c r="G52" s="193"/>
      <c r="H52" s="193"/>
      <c r="I52" s="193">
        <f>'09 01 Pol'!G34</f>
        <v>0</v>
      </c>
      <c r="J52" s="190" t="str">
        <f>IF(I71=0,"",I52/I71*100)</f>
        <v/>
      </c>
    </row>
    <row r="53" spans="1:10" ht="36.75" customHeight="1" x14ac:dyDescent="0.25">
      <c r="A53" s="179"/>
      <c r="B53" s="184" t="s">
        <v>64</v>
      </c>
      <c r="C53" s="185" t="s">
        <v>65</v>
      </c>
      <c r="D53" s="186"/>
      <c r="E53" s="186"/>
      <c r="F53" s="192" t="s">
        <v>26</v>
      </c>
      <c r="G53" s="193"/>
      <c r="H53" s="193"/>
      <c r="I53" s="193">
        <f>'09 01 Pol'!G37</f>
        <v>0</v>
      </c>
      <c r="J53" s="190" t="str">
        <f>IF(I71=0,"",I53/I71*100)</f>
        <v/>
      </c>
    </row>
    <row r="54" spans="1:10" ht="36.75" customHeight="1" x14ac:dyDescent="0.25">
      <c r="A54" s="179"/>
      <c r="B54" s="184" t="s">
        <v>66</v>
      </c>
      <c r="C54" s="185" t="s">
        <v>67</v>
      </c>
      <c r="D54" s="186"/>
      <c r="E54" s="186"/>
      <c r="F54" s="192" t="s">
        <v>26</v>
      </c>
      <c r="G54" s="193"/>
      <c r="H54" s="193"/>
      <c r="I54" s="193">
        <f>'09 01 Pol'!G39</f>
        <v>0</v>
      </c>
      <c r="J54" s="190" t="str">
        <f>IF(I71=0,"",I54/I71*100)</f>
        <v/>
      </c>
    </row>
    <row r="55" spans="1:10" ht="36.75" customHeight="1" x14ac:dyDescent="0.25">
      <c r="A55" s="179"/>
      <c r="B55" s="184" t="s">
        <v>68</v>
      </c>
      <c r="C55" s="185" t="s">
        <v>69</v>
      </c>
      <c r="D55" s="186"/>
      <c r="E55" s="186"/>
      <c r="F55" s="192" t="s">
        <v>26</v>
      </c>
      <c r="G55" s="193"/>
      <c r="H55" s="193"/>
      <c r="I55" s="193">
        <f>'09 01 Pol'!G42</f>
        <v>0</v>
      </c>
      <c r="J55" s="190" t="str">
        <f>IF(I71=0,"",I55/I71*100)</f>
        <v/>
      </c>
    </row>
    <row r="56" spans="1:10" ht="36.75" customHeight="1" x14ac:dyDescent="0.25">
      <c r="A56" s="179"/>
      <c r="B56" s="184" t="s">
        <v>70</v>
      </c>
      <c r="C56" s="185" t="s">
        <v>71</v>
      </c>
      <c r="D56" s="186"/>
      <c r="E56" s="186"/>
      <c r="F56" s="192" t="s">
        <v>26</v>
      </c>
      <c r="G56" s="193"/>
      <c r="H56" s="193"/>
      <c r="I56" s="193">
        <f>'09 01 Pol'!G48</f>
        <v>0</v>
      </c>
      <c r="J56" s="190" t="str">
        <f>IF(I71=0,"",I56/I71*100)</f>
        <v/>
      </c>
    </row>
    <row r="57" spans="1:10" ht="36.75" customHeight="1" x14ac:dyDescent="0.25">
      <c r="A57" s="179"/>
      <c r="B57" s="184" t="s">
        <v>72</v>
      </c>
      <c r="C57" s="185" t="s">
        <v>73</v>
      </c>
      <c r="D57" s="186"/>
      <c r="E57" s="186"/>
      <c r="F57" s="192" t="s">
        <v>27</v>
      </c>
      <c r="G57" s="193"/>
      <c r="H57" s="193"/>
      <c r="I57" s="193">
        <f>'09 01 Pol'!G50</f>
        <v>0</v>
      </c>
      <c r="J57" s="190" t="str">
        <f>IF(I71=0,"",I57/I71*100)</f>
        <v/>
      </c>
    </row>
    <row r="58" spans="1:10" ht="36.75" customHeight="1" x14ac:dyDescent="0.25">
      <c r="A58" s="179"/>
      <c r="B58" s="184" t="s">
        <v>74</v>
      </c>
      <c r="C58" s="185" t="s">
        <v>75</v>
      </c>
      <c r="D58" s="186"/>
      <c r="E58" s="186"/>
      <c r="F58" s="192" t="s">
        <v>27</v>
      </c>
      <c r="G58" s="193"/>
      <c r="H58" s="193"/>
      <c r="I58" s="193">
        <f>'09 01 Pol'!G53</f>
        <v>0</v>
      </c>
      <c r="J58" s="190" t="str">
        <f>IF(I71=0,"",I58/I71*100)</f>
        <v/>
      </c>
    </row>
    <row r="59" spans="1:10" ht="36.75" customHeight="1" x14ac:dyDescent="0.25">
      <c r="A59" s="179"/>
      <c r="B59" s="184" t="s">
        <v>76</v>
      </c>
      <c r="C59" s="185" t="s">
        <v>77</v>
      </c>
      <c r="D59" s="186"/>
      <c r="E59" s="186"/>
      <c r="F59" s="192" t="s">
        <v>27</v>
      </c>
      <c r="G59" s="193"/>
      <c r="H59" s="193"/>
      <c r="I59" s="193">
        <f>'09 01 Pol'!G61</f>
        <v>0</v>
      </c>
      <c r="J59" s="190" t="str">
        <f>IF(I71=0,"",I59/I71*100)</f>
        <v/>
      </c>
    </row>
    <row r="60" spans="1:10" ht="36.75" customHeight="1" x14ac:dyDescent="0.25">
      <c r="A60" s="179"/>
      <c r="B60" s="184" t="s">
        <v>78</v>
      </c>
      <c r="C60" s="185" t="s">
        <v>79</v>
      </c>
      <c r="D60" s="186"/>
      <c r="E60" s="186"/>
      <c r="F60" s="192" t="s">
        <v>27</v>
      </c>
      <c r="G60" s="193"/>
      <c r="H60" s="193"/>
      <c r="I60" s="193">
        <f>'09 01 Pol'!G63</f>
        <v>0</v>
      </c>
      <c r="J60" s="190" t="str">
        <f>IF(I71=0,"",I60/I71*100)</f>
        <v/>
      </c>
    </row>
    <row r="61" spans="1:10" ht="36.75" customHeight="1" x14ac:dyDescent="0.25">
      <c r="A61" s="179"/>
      <c r="B61" s="184" t="s">
        <v>80</v>
      </c>
      <c r="C61" s="185" t="s">
        <v>81</v>
      </c>
      <c r="D61" s="186"/>
      <c r="E61" s="186"/>
      <c r="F61" s="192" t="s">
        <v>27</v>
      </c>
      <c r="G61" s="193"/>
      <c r="H61" s="193"/>
      <c r="I61" s="193">
        <f>'09 01 Pol'!G66</f>
        <v>0</v>
      </c>
      <c r="J61" s="190" t="str">
        <f>IF(I71=0,"",I61/I71*100)</f>
        <v/>
      </c>
    </row>
    <row r="62" spans="1:10" ht="36.75" customHeight="1" x14ac:dyDescent="0.25">
      <c r="A62" s="179"/>
      <c r="B62" s="184" t="s">
        <v>82</v>
      </c>
      <c r="C62" s="185" t="s">
        <v>83</v>
      </c>
      <c r="D62" s="186"/>
      <c r="E62" s="186"/>
      <c r="F62" s="192" t="s">
        <v>27</v>
      </c>
      <c r="G62" s="193"/>
      <c r="H62" s="193"/>
      <c r="I62" s="193">
        <f>'09 01 Pol'!G73</f>
        <v>0</v>
      </c>
      <c r="J62" s="190" t="str">
        <f>IF(I71=0,"",I62/I71*100)</f>
        <v/>
      </c>
    </row>
    <row r="63" spans="1:10" ht="36.75" customHeight="1" x14ac:dyDescent="0.25">
      <c r="A63" s="179"/>
      <c r="B63" s="184" t="s">
        <v>84</v>
      </c>
      <c r="C63" s="185" t="s">
        <v>85</v>
      </c>
      <c r="D63" s="186"/>
      <c r="E63" s="186"/>
      <c r="F63" s="192" t="s">
        <v>27</v>
      </c>
      <c r="G63" s="193"/>
      <c r="H63" s="193"/>
      <c r="I63" s="193">
        <f>'09 01 Pol'!G81</f>
        <v>0</v>
      </c>
      <c r="J63" s="190" t="str">
        <f>IF(I71=0,"",I63/I71*100)</f>
        <v/>
      </c>
    </row>
    <row r="64" spans="1:10" ht="36.75" customHeight="1" x14ac:dyDescent="0.25">
      <c r="A64" s="179"/>
      <c r="B64" s="184" t="s">
        <v>86</v>
      </c>
      <c r="C64" s="185" t="s">
        <v>87</v>
      </c>
      <c r="D64" s="186"/>
      <c r="E64" s="186"/>
      <c r="F64" s="192" t="s">
        <v>27</v>
      </c>
      <c r="G64" s="193"/>
      <c r="H64" s="193"/>
      <c r="I64" s="193">
        <f>'09 01 Pol'!G84</f>
        <v>0</v>
      </c>
      <c r="J64" s="190" t="str">
        <f>IF(I71=0,"",I64/I71*100)</f>
        <v/>
      </c>
    </row>
    <row r="65" spans="1:10" ht="36.75" customHeight="1" x14ac:dyDescent="0.25">
      <c r="A65" s="179"/>
      <c r="B65" s="184" t="s">
        <v>88</v>
      </c>
      <c r="C65" s="185" t="s">
        <v>89</v>
      </c>
      <c r="D65" s="186"/>
      <c r="E65" s="186"/>
      <c r="F65" s="192" t="s">
        <v>27</v>
      </c>
      <c r="G65" s="193"/>
      <c r="H65" s="193"/>
      <c r="I65" s="193">
        <f>'09 01 Pol'!G94</f>
        <v>0</v>
      </c>
      <c r="J65" s="190" t="str">
        <f>IF(I71=0,"",I65/I71*100)</f>
        <v/>
      </c>
    </row>
    <row r="66" spans="1:10" ht="36.75" customHeight="1" x14ac:dyDescent="0.25">
      <c r="A66" s="179"/>
      <c r="B66" s="184" t="s">
        <v>90</v>
      </c>
      <c r="C66" s="185" t="s">
        <v>91</v>
      </c>
      <c r="D66" s="186"/>
      <c r="E66" s="186"/>
      <c r="F66" s="192" t="s">
        <v>27</v>
      </c>
      <c r="G66" s="193"/>
      <c r="H66" s="193"/>
      <c r="I66" s="193">
        <f>'09 01 Pol'!G100</f>
        <v>0</v>
      </c>
      <c r="J66" s="190" t="str">
        <f>IF(I71=0,"",I66/I71*100)</f>
        <v/>
      </c>
    </row>
    <row r="67" spans="1:10" ht="36.75" customHeight="1" x14ac:dyDescent="0.25">
      <c r="A67" s="179"/>
      <c r="B67" s="184" t="s">
        <v>92</v>
      </c>
      <c r="C67" s="185" t="s">
        <v>93</v>
      </c>
      <c r="D67" s="186"/>
      <c r="E67" s="186"/>
      <c r="F67" s="192" t="s">
        <v>27</v>
      </c>
      <c r="G67" s="193"/>
      <c r="H67" s="193"/>
      <c r="I67" s="193">
        <f>'09 01 Pol'!G102</f>
        <v>0</v>
      </c>
      <c r="J67" s="190" t="str">
        <f>IF(I71=0,"",I67/I71*100)</f>
        <v/>
      </c>
    </row>
    <row r="68" spans="1:10" ht="36.75" customHeight="1" x14ac:dyDescent="0.25">
      <c r="A68" s="179"/>
      <c r="B68" s="184" t="s">
        <v>94</v>
      </c>
      <c r="C68" s="185" t="s">
        <v>95</v>
      </c>
      <c r="D68" s="186"/>
      <c r="E68" s="186"/>
      <c r="F68" s="192" t="s">
        <v>27</v>
      </c>
      <c r="G68" s="193"/>
      <c r="H68" s="193"/>
      <c r="I68" s="193">
        <f>'09 01 Pol'!G126</f>
        <v>0</v>
      </c>
      <c r="J68" s="190" t="str">
        <f>IF(I71=0,"",I68/I71*100)</f>
        <v/>
      </c>
    </row>
    <row r="69" spans="1:10" ht="36.75" customHeight="1" x14ac:dyDescent="0.25">
      <c r="A69" s="179"/>
      <c r="B69" s="184" t="s">
        <v>96</v>
      </c>
      <c r="C69" s="185" t="s">
        <v>97</v>
      </c>
      <c r="D69" s="186"/>
      <c r="E69" s="186"/>
      <c r="F69" s="192" t="s">
        <v>28</v>
      </c>
      <c r="G69" s="193"/>
      <c r="H69" s="193"/>
      <c r="I69" s="193">
        <f>'09 01 Pol'!G128</f>
        <v>0</v>
      </c>
      <c r="J69" s="190" t="str">
        <f>IF(I71=0,"",I69/I71*100)</f>
        <v/>
      </c>
    </row>
    <row r="70" spans="1:10" ht="36.75" customHeight="1" x14ac:dyDescent="0.25">
      <c r="A70" s="179"/>
      <c r="B70" s="184" t="s">
        <v>98</v>
      </c>
      <c r="C70" s="185" t="s">
        <v>99</v>
      </c>
      <c r="D70" s="186"/>
      <c r="E70" s="186"/>
      <c r="F70" s="192" t="s">
        <v>100</v>
      </c>
      <c r="G70" s="193"/>
      <c r="H70" s="193"/>
      <c r="I70" s="193">
        <f>'09 01 Pol'!G130</f>
        <v>0</v>
      </c>
      <c r="J70" s="190" t="str">
        <f>IF(I71=0,"",I70/I71*100)</f>
        <v/>
      </c>
    </row>
    <row r="71" spans="1:10" ht="25.5" customHeight="1" x14ac:dyDescent="0.25">
      <c r="A71" s="180"/>
      <c r="B71" s="187" t="s">
        <v>1</v>
      </c>
      <c r="C71" s="188"/>
      <c r="D71" s="189"/>
      <c r="E71" s="189"/>
      <c r="F71" s="194"/>
      <c r="G71" s="195"/>
      <c r="H71" s="195"/>
      <c r="I71" s="195">
        <f>SUM(I49:I70)</f>
        <v>0</v>
      </c>
      <c r="J71" s="191">
        <f>SUM(J49:J70)</f>
        <v>0</v>
      </c>
    </row>
    <row r="72" spans="1:10" x14ac:dyDescent="0.25">
      <c r="F72" s="135"/>
      <c r="G72" s="135"/>
      <c r="H72" s="135"/>
      <c r="I72" s="135"/>
      <c r="J72" s="136"/>
    </row>
    <row r="73" spans="1:10" x14ac:dyDescent="0.25">
      <c r="F73" s="135"/>
      <c r="G73" s="135"/>
      <c r="H73" s="135"/>
      <c r="I73" s="135"/>
      <c r="J73" s="136"/>
    </row>
    <row r="74" spans="1:10" x14ac:dyDescent="0.25">
      <c r="F74" s="135"/>
      <c r="G74" s="135"/>
      <c r="H74" s="135"/>
      <c r="I74" s="135"/>
      <c r="J7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383BD-8B4A-48C4-BC56-CF69658FFA3A}">
  <sheetPr>
    <outlinePr summaryBelow="0"/>
  </sheetPr>
  <dimension ref="A1:BH5000"/>
  <sheetViews>
    <sheetView tabSelected="1" workbookViewId="0">
      <pane ySplit="7" topLeftCell="A32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103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104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104</v>
      </c>
      <c r="AG3" t="s">
        <v>105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106</v>
      </c>
    </row>
    <row r="5" spans="1:60" x14ac:dyDescent="0.25">
      <c r="D5" s="10"/>
    </row>
    <row r="6" spans="1:60" ht="39.6" x14ac:dyDescent="0.25">
      <c r="A6" s="208" t="s">
        <v>107</v>
      </c>
      <c r="B6" s="210" t="s">
        <v>108</v>
      </c>
      <c r="C6" s="210" t="s">
        <v>109</v>
      </c>
      <c r="D6" s="209" t="s">
        <v>110</v>
      </c>
      <c r="E6" s="208" t="s">
        <v>111</v>
      </c>
      <c r="F6" s="207" t="s">
        <v>112</v>
      </c>
      <c r="G6" s="208" t="s">
        <v>31</v>
      </c>
      <c r="H6" s="211" t="s">
        <v>32</v>
      </c>
      <c r="I6" s="211" t="s">
        <v>113</v>
      </c>
      <c r="J6" s="211" t="s">
        <v>33</v>
      </c>
      <c r="K6" s="211" t="s">
        <v>114</v>
      </c>
      <c r="L6" s="211" t="s">
        <v>115</v>
      </c>
      <c r="M6" s="211" t="s">
        <v>116</v>
      </c>
      <c r="N6" s="211" t="s">
        <v>117</v>
      </c>
      <c r="O6" s="211" t="s">
        <v>118</v>
      </c>
      <c r="P6" s="211" t="s">
        <v>119</v>
      </c>
      <c r="Q6" s="211" t="s">
        <v>120</v>
      </c>
      <c r="R6" s="211" t="s">
        <v>121</v>
      </c>
      <c r="S6" s="211" t="s">
        <v>122</v>
      </c>
      <c r="T6" s="211" t="s">
        <v>123</v>
      </c>
      <c r="U6" s="211" t="s">
        <v>124</v>
      </c>
      <c r="V6" s="211" t="s">
        <v>125</v>
      </c>
      <c r="W6" s="211" t="s">
        <v>126</v>
      </c>
      <c r="X6" s="211" t="s">
        <v>127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36" t="s">
        <v>128</v>
      </c>
      <c r="B8" s="237" t="s">
        <v>56</v>
      </c>
      <c r="C8" s="257" t="s">
        <v>57</v>
      </c>
      <c r="D8" s="238"/>
      <c r="E8" s="239"/>
      <c r="F8" s="240"/>
      <c r="G8" s="241">
        <f>SUMIF(AG9:AG14,"&lt;&gt;NOR",G9:G14)</f>
        <v>0</v>
      </c>
      <c r="H8" s="235"/>
      <c r="I8" s="235">
        <f>SUM(I9:I14)</f>
        <v>0</v>
      </c>
      <c r="J8" s="235"/>
      <c r="K8" s="235">
        <f>SUM(K9:K14)</f>
        <v>0</v>
      </c>
      <c r="L8" s="235"/>
      <c r="M8" s="235">
        <f>SUM(M9:M14)</f>
        <v>0</v>
      </c>
      <c r="N8" s="235"/>
      <c r="O8" s="235">
        <f>SUM(O9:O14)</f>
        <v>1.4100000000000001</v>
      </c>
      <c r="P8" s="235"/>
      <c r="Q8" s="235">
        <f>SUM(Q9:Q14)</f>
        <v>0</v>
      </c>
      <c r="R8" s="235"/>
      <c r="S8" s="235"/>
      <c r="T8" s="235"/>
      <c r="U8" s="235"/>
      <c r="V8" s="235">
        <f>SUM(V9:V14)</f>
        <v>16.41</v>
      </c>
      <c r="W8" s="235"/>
      <c r="X8" s="235"/>
      <c r="AG8" t="s">
        <v>129</v>
      </c>
    </row>
    <row r="9" spans="1:60" outlineLevel="1" x14ac:dyDescent="0.25">
      <c r="A9" s="242">
        <v>1</v>
      </c>
      <c r="B9" s="243" t="s">
        <v>130</v>
      </c>
      <c r="C9" s="258" t="s">
        <v>131</v>
      </c>
      <c r="D9" s="244" t="s">
        <v>132</v>
      </c>
      <c r="E9" s="245">
        <v>5.8220000000000001</v>
      </c>
      <c r="F9" s="246"/>
      <c r="G9" s="247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6.9430000000000006E-2</v>
      </c>
      <c r="O9" s="231">
        <f>ROUND(E9*N9,2)</f>
        <v>0.4</v>
      </c>
      <c r="P9" s="231">
        <v>0</v>
      </c>
      <c r="Q9" s="231">
        <f>ROUND(E9*P9,2)</f>
        <v>0</v>
      </c>
      <c r="R9" s="231"/>
      <c r="S9" s="231" t="s">
        <v>133</v>
      </c>
      <c r="T9" s="231" t="s">
        <v>133</v>
      </c>
      <c r="U9" s="231">
        <v>0.67200000000000004</v>
      </c>
      <c r="V9" s="231">
        <f>ROUND(E9*U9,2)</f>
        <v>3.91</v>
      </c>
      <c r="W9" s="231"/>
      <c r="X9" s="231" t="s">
        <v>134</v>
      </c>
      <c r="Y9" s="212"/>
      <c r="Z9" s="212"/>
      <c r="AA9" s="212"/>
      <c r="AB9" s="212"/>
      <c r="AC9" s="212"/>
      <c r="AD9" s="212"/>
      <c r="AE9" s="212"/>
      <c r="AF9" s="212"/>
      <c r="AG9" s="212" t="s">
        <v>135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29"/>
      <c r="B10" s="230"/>
      <c r="C10" s="259" t="s">
        <v>136</v>
      </c>
      <c r="D10" s="233"/>
      <c r="E10" s="234">
        <v>5.8220000000000001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137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2">
        <v>2</v>
      </c>
      <c r="B11" s="243" t="s">
        <v>138</v>
      </c>
      <c r="C11" s="258" t="s">
        <v>139</v>
      </c>
      <c r="D11" s="244" t="s">
        <v>132</v>
      </c>
      <c r="E11" s="245">
        <v>8.84</v>
      </c>
      <c r="F11" s="246"/>
      <c r="G11" s="247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15</v>
      </c>
      <c r="M11" s="231">
        <f>G11*(1+L11/100)</f>
        <v>0</v>
      </c>
      <c r="N11" s="231">
        <v>9.1350000000000001E-2</v>
      </c>
      <c r="O11" s="231">
        <f>ROUND(E11*N11,2)</f>
        <v>0.81</v>
      </c>
      <c r="P11" s="231">
        <v>0</v>
      </c>
      <c r="Q11" s="231">
        <f>ROUND(E11*P11,2)</f>
        <v>0</v>
      </c>
      <c r="R11" s="231"/>
      <c r="S11" s="231" t="s">
        <v>133</v>
      </c>
      <c r="T11" s="231" t="s">
        <v>133</v>
      </c>
      <c r="U11" s="231">
        <v>0.64400000000000002</v>
      </c>
      <c r="V11" s="231">
        <f>ROUND(E11*U11,2)</f>
        <v>5.69</v>
      </c>
      <c r="W11" s="231"/>
      <c r="X11" s="231" t="s">
        <v>134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135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29"/>
      <c r="B12" s="230"/>
      <c r="C12" s="259" t="s">
        <v>140</v>
      </c>
      <c r="D12" s="233"/>
      <c r="E12" s="234">
        <v>8.84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137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8">
        <v>3</v>
      </c>
      <c r="B13" s="249" t="s">
        <v>141</v>
      </c>
      <c r="C13" s="260" t="s">
        <v>142</v>
      </c>
      <c r="D13" s="250" t="s">
        <v>143</v>
      </c>
      <c r="E13" s="251">
        <v>2</v>
      </c>
      <c r="F13" s="252"/>
      <c r="G13" s="253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15</v>
      </c>
      <c r="M13" s="231">
        <f>G13*(1+L13/100)</f>
        <v>0</v>
      </c>
      <c r="N13" s="231">
        <v>5.7599999999999998E-2</v>
      </c>
      <c r="O13" s="231">
        <f>ROUND(E13*N13,2)</f>
        <v>0.12</v>
      </c>
      <c r="P13" s="231">
        <v>0</v>
      </c>
      <c r="Q13" s="231">
        <f>ROUND(E13*P13,2)</f>
        <v>0</v>
      </c>
      <c r="R13" s="231"/>
      <c r="S13" s="231" t="s">
        <v>133</v>
      </c>
      <c r="T13" s="231" t="s">
        <v>133</v>
      </c>
      <c r="U13" s="231">
        <v>2.27</v>
      </c>
      <c r="V13" s="231">
        <f>ROUND(E13*U13,2)</f>
        <v>4.54</v>
      </c>
      <c r="W13" s="231"/>
      <c r="X13" s="231" t="s">
        <v>134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48">
        <v>4</v>
      </c>
      <c r="B14" s="249" t="s">
        <v>144</v>
      </c>
      <c r="C14" s="260" t="s">
        <v>145</v>
      </c>
      <c r="D14" s="250" t="s">
        <v>132</v>
      </c>
      <c r="E14" s="251">
        <v>1</v>
      </c>
      <c r="F14" s="252"/>
      <c r="G14" s="253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15</v>
      </c>
      <c r="M14" s="231">
        <f>G14*(1+L14/100)</f>
        <v>0</v>
      </c>
      <c r="N14" s="231">
        <v>7.5770000000000004E-2</v>
      </c>
      <c r="O14" s="231">
        <f>ROUND(E14*N14,2)</f>
        <v>0.08</v>
      </c>
      <c r="P14" s="231">
        <v>0</v>
      </c>
      <c r="Q14" s="231">
        <f>ROUND(E14*P14,2)</f>
        <v>0</v>
      </c>
      <c r="R14" s="231"/>
      <c r="S14" s="231" t="s">
        <v>133</v>
      </c>
      <c r="T14" s="231" t="s">
        <v>133</v>
      </c>
      <c r="U14" s="231">
        <v>2.27</v>
      </c>
      <c r="V14" s="231">
        <f>ROUND(E14*U14,2)</f>
        <v>2.27</v>
      </c>
      <c r="W14" s="231"/>
      <c r="X14" s="231" t="s">
        <v>134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135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5">
      <c r="A15" s="236" t="s">
        <v>128</v>
      </c>
      <c r="B15" s="237" t="s">
        <v>58</v>
      </c>
      <c r="C15" s="257" t="s">
        <v>59</v>
      </c>
      <c r="D15" s="238"/>
      <c r="E15" s="239"/>
      <c r="F15" s="240"/>
      <c r="G15" s="241">
        <f>SUMIF(AG16:AG22,"&lt;&gt;NOR",G16:G22)</f>
        <v>0</v>
      </c>
      <c r="H15" s="235"/>
      <c r="I15" s="235">
        <f>SUM(I16:I22)</f>
        <v>0</v>
      </c>
      <c r="J15" s="235"/>
      <c r="K15" s="235">
        <f>SUM(K16:K22)</f>
        <v>0</v>
      </c>
      <c r="L15" s="235"/>
      <c r="M15" s="235">
        <f>SUM(M16:M22)</f>
        <v>0</v>
      </c>
      <c r="N15" s="235"/>
      <c r="O15" s="235">
        <f>SUM(O16:O22)</f>
        <v>0.45999999999999996</v>
      </c>
      <c r="P15" s="235"/>
      <c r="Q15" s="235">
        <f>SUM(Q16:Q22)</f>
        <v>0</v>
      </c>
      <c r="R15" s="235"/>
      <c r="S15" s="235"/>
      <c r="T15" s="235"/>
      <c r="U15" s="235"/>
      <c r="V15" s="235">
        <f>SUM(V16:V22)</f>
        <v>36.58</v>
      </c>
      <c r="W15" s="235"/>
      <c r="X15" s="235"/>
      <c r="AG15" t="s">
        <v>129</v>
      </c>
    </row>
    <row r="16" spans="1:60" outlineLevel="1" x14ac:dyDescent="0.25">
      <c r="A16" s="242">
        <v>5</v>
      </c>
      <c r="B16" s="243" t="s">
        <v>146</v>
      </c>
      <c r="C16" s="258" t="s">
        <v>147</v>
      </c>
      <c r="D16" s="244" t="s">
        <v>132</v>
      </c>
      <c r="E16" s="245">
        <v>36.1</v>
      </c>
      <c r="F16" s="246"/>
      <c r="G16" s="247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15</v>
      </c>
      <c r="M16" s="231">
        <f>G16*(1+L16/100)</f>
        <v>0</v>
      </c>
      <c r="N16" s="231">
        <v>1.1900000000000001E-2</v>
      </c>
      <c r="O16" s="231">
        <f>ROUND(E16*N16,2)</f>
        <v>0.43</v>
      </c>
      <c r="P16" s="231">
        <v>0</v>
      </c>
      <c r="Q16" s="231">
        <f>ROUND(E16*P16,2)</f>
        <v>0</v>
      </c>
      <c r="R16" s="231"/>
      <c r="S16" s="231" t="s">
        <v>133</v>
      </c>
      <c r="T16" s="231" t="s">
        <v>133</v>
      </c>
      <c r="U16" s="231">
        <v>0.95</v>
      </c>
      <c r="V16" s="231">
        <f>ROUND(E16*U16,2)</f>
        <v>34.299999999999997</v>
      </c>
      <c r="W16" s="231"/>
      <c r="X16" s="231" t="s">
        <v>134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135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29"/>
      <c r="B17" s="230"/>
      <c r="C17" s="259" t="s">
        <v>148</v>
      </c>
      <c r="D17" s="233"/>
      <c r="E17" s="234">
        <v>8.4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137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29"/>
      <c r="B18" s="230"/>
      <c r="C18" s="259" t="s">
        <v>149</v>
      </c>
      <c r="D18" s="233"/>
      <c r="E18" s="234">
        <v>11.6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137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29"/>
      <c r="B19" s="230"/>
      <c r="C19" s="259" t="s">
        <v>150</v>
      </c>
      <c r="D19" s="233"/>
      <c r="E19" s="234">
        <v>12.3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137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29"/>
      <c r="B20" s="230"/>
      <c r="C20" s="259" t="s">
        <v>151</v>
      </c>
      <c r="D20" s="233"/>
      <c r="E20" s="234">
        <v>2.8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137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29"/>
      <c r="B21" s="230"/>
      <c r="C21" s="259" t="s">
        <v>152</v>
      </c>
      <c r="D21" s="233"/>
      <c r="E21" s="234">
        <v>1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137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48">
        <v>6</v>
      </c>
      <c r="B22" s="249" t="s">
        <v>153</v>
      </c>
      <c r="C22" s="260" t="s">
        <v>154</v>
      </c>
      <c r="D22" s="250" t="s">
        <v>132</v>
      </c>
      <c r="E22" s="251">
        <v>2.4</v>
      </c>
      <c r="F22" s="252"/>
      <c r="G22" s="253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15</v>
      </c>
      <c r="M22" s="231">
        <f>G22*(1+L22/100)</f>
        <v>0</v>
      </c>
      <c r="N22" s="231">
        <v>1.201E-2</v>
      </c>
      <c r="O22" s="231">
        <f>ROUND(E22*N22,2)</f>
        <v>0.03</v>
      </c>
      <c r="P22" s="231">
        <v>0</v>
      </c>
      <c r="Q22" s="231">
        <f>ROUND(E22*P22,2)</f>
        <v>0</v>
      </c>
      <c r="R22" s="231"/>
      <c r="S22" s="231" t="s">
        <v>133</v>
      </c>
      <c r="T22" s="231" t="s">
        <v>133</v>
      </c>
      <c r="U22" s="231">
        <v>0.95</v>
      </c>
      <c r="V22" s="231">
        <f>ROUND(E22*U22,2)</f>
        <v>2.2799999999999998</v>
      </c>
      <c r="W22" s="231"/>
      <c r="X22" s="231" t="s">
        <v>134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135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5">
      <c r="A23" s="236" t="s">
        <v>128</v>
      </c>
      <c r="B23" s="237" t="s">
        <v>60</v>
      </c>
      <c r="C23" s="257" t="s">
        <v>61</v>
      </c>
      <c r="D23" s="238"/>
      <c r="E23" s="239"/>
      <c r="F23" s="240"/>
      <c r="G23" s="241">
        <f>SUMIF(AG24:AG33,"&lt;&gt;NOR",G24:G33)</f>
        <v>0</v>
      </c>
      <c r="H23" s="235"/>
      <c r="I23" s="235">
        <f>SUM(I24:I33)</f>
        <v>0</v>
      </c>
      <c r="J23" s="235"/>
      <c r="K23" s="235">
        <f>SUM(K24:K33)</f>
        <v>0</v>
      </c>
      <c r="L23" s="235"/>
      <c r="M23" s="235">
        <f>SUM(M24:M33)</f>
        <v>0</v>
      </c>
      <c r="N23" s="235"/>
      <c r="O23" s="235">
        <f>SUM(O24:O33)</f>
        <v>0.67</v>
      </c>
      <c r="P23" s="235"/>
      <c r="Q23" s="235">
        <f>SUM(Q24:Q33)</f>
        <v>0</v>
      </c>
      <c r="R23" s="235"/>
      <c r="S23" s="235"/>
      <c r="T23" s="235"/>
      <c r="U23" s="235"/>
      <c r="V23" s="235">
        <f>SUM(V24:V33)</f>
        <v>38.979999999999997</v>
      </c>
      <c r="W23" s="235"/>
      <c r="X23" s="235"/>
      <c r="AG23" t="s">
        <v>129</v>
      </c>
    </row>
    <row r="24" spans="1:60" outlineLevel="1" x14ac:dyDescent="0.25">
      <c r="A24" s="242">
        <v>7</v>
      </c>
      <c r="B24" s="243" t="s">
        <v>155</v>
      </c>
      <c r="C24" s="258" t="s">
        <v>156</v>
      </c>
      <c r="D24" s="244" t="s">
        <v>132</v>
      </c>
      <c r="E24" s="245">
        <v>119.98399999999999</v>
      </c>
      <c r="F24" s="246"/>
      <c r="G24" s="247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15</v>
      </c>
      <c r="M24" s="231">
        <f>G24*(1+L24/100)</f>
        <v>0</v>
      </c>
      <c r="N24" s="231">
        <v>5.4599999999999996E-3</v>
      </c>
      <c r="O24" s="231">
        <f>ROUND(E24*N24,2)</f>
        <v>0.66</v>
      </c>
      <c r="P24" s="231">
        <v>0</v>
      </c>
      <c r="Q24" s="231">
        <f>ROUND(E24*P24,2)</f>
        <v>0</v>
      </c>
      <c r="R24" s="231"/>
      <c r="S24" s="231" t="s">
        <v>133</v>
      </c>
      <c r="T24" s="231" t="s">
        <v>133</v>
      </c>
      <c r="U24" s="231">
        <v>0.25</v>
      </c>
      <c r="V24" s="231">
        <f>ROUND(E24*U24,2)</f>
        <v>30</v>
      </c>
      <c r="W24" s="231"/>
      <c r="X24" s="231" t="s">
        <v>134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135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29"/>
      <c r="B25" s="230"/>
      <c r="C25" s="259" t="s">
        <v>157</v>
      </c>
      <c r="D25" s="233"/>
      <c r="E25" s="234">
        <v>35.088000000000001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137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29"/>
      <c r="B26" s="230"/>
      <c r="C26" s="259" t="s">
        <v>158</v>
      </c>
      <c r="D26" s="233"/>
      <c r="E26" s="234">
        <v>34.247999999999998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137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29"/>
      <c r="B27" s="230"/>
      <c r="C27" s="259" t="s">
        <v>159</v>
      </c>
      <c r="D27" s="233"/>
      <c r="E27" s="234">
        <v>32.731999999999999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137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29"/>
      <c r="B28" s="230"/>
      <c r="C28" s="259" t="s">
        <v>160</v>
      </c>
      <c r="D28" s="233"/>
      <c r="E28" s="234">
        <v>15.516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137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29"/>
      <c r="B29" s="230"/>
      <c r="C29" s="259" t="s">
        <v>161</v>
      </c>
      <c r="D29" s="233"/>
      <c r="E29" s="234">
        <v>2.4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137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0.399999999999999" outlineLevel="1" x14ac:dyDescent="0.25">
      <c r="A30" s="248">
        <v>8</v>
      </c>
      <c r="B30" s="249" t="s">
        <v>162</v>
      </c>
      <c r="C30" s="260" t="s">
        <v>163</v>
      </c>
      <c r="D30" s="250" t="s">
        <v>164</v>
      </c>
      <c r="E30" s="251">
        <v>1</v>
      </c>
      <c r="F30" s="252"/>
      <c r="G30" s="253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15</v>
      </c>
      <c r="M30" s="231">
        <f>G30*(1+L30/100)</f>
        <v>0</v>
      </c>
      <c r="N30" s="231">
        <v>3.4000000000000002E-4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133</v>
      </c>
      <c r="T30" s="231" t="s">
        <v>165</v>
      </c>
      <c r="U30" s="231">
        <v>0.33</v>
      </c>
      <c r="V30" s="231">
        <f>ROUND(E30*U30,2)</f>
        <v>0.33</v>
      </c>
      <c r="W30" s="231"/>
      <c r="X30" s="231" t="s">
        <v>134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135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0.399999999999999" outlineLevel="1" x14ac:dyDescent="0.25">
      <c r="A31" s="248">
        <v>9</v>
      </c>
      <c r="B31" s="249" t="s">
        <v>166</v>
      </c>
      <c r="C31" s="260" t="s">
        <v>167</v>
      </c>
      <c r="D31" s="250" t="s">
        <v>168</v>
      </c>
      <c r="E31" s="251">
        <v>1</v>
      </c>
      <c r="F31" s="252"/>
      <c r="G31" s="253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15</v>
      </c>
      <c r="M31" s="231">
        <f>G31*(1+L31/100)</f>
        <v>0</v>
      </c>
      <c r="N31" s="231">
        <v>2.66E-3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133</v>
      </c>
      <c r="T31" s="231" t="s">
        <v>165</v>
      </c>
      <c r="U31" s="231">
        <v>4.795E-2</v>
      </c>
      <c r="V31" s="231">
        <f>ROUND(E31*U31,2)</f>
        <v>0.05</v>
      </c>
      <c r="W31" s="231"/>
      <c r="X31" s="231" t="s">
        <v>134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135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42">
        <v>10</v>
      </c>
      <c r="B32" s="243" t="s">
        <v>169</v>
      </c>
      <c r="C32" s="258" t="s">
        <v>170</v>
      </c>
      <c r="D32" s="244" t="s">
        <v>132</v>
      </c>
      <c r="E32" s="245">
        <v>35.85</v>
      </c>
      <c r="F32" s="246"/>
      <c r="G32" s="247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15</v>
      </c>
      <c r="M32" s="231">
        <f>G32*(1+L32/100)</f>
        <v>0</v>
      </c>
      <c r="N32" s="231">
        <v>3.4000000000000002E-4</v>
      </c>
      <c r="O32" s="231">
        <f>ROUND(E32*N32,2)</f>
        <v>0.01</v>
      </c>
      <c r="P32" s="231">
        <v>0</v>
      </c>
      <c r="Q32" s="231">
        <f>ROUND(E32*P32,2)</f>
        <v>0</v>
      </c>
      <c r="R32" s="231"/>
      <c r="S32" s="231" t="s">
        <v>133</v>
      </c>
      <c r="T32" s="231" t="s">
        <v>133</v>
      </c>
      <c r="U32" s="231">
        <v>0.24</v>
      </c>
      <c r="V32" s="231">
        <f>ROUND(E32*U32,2)</f>
        <v>8.6</v>
      </c>
      <c r="W32" s="231"/>
      <c r="X32" s="231" t="s">
        <v>134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135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0.399999999999999" outlineLevel="1" x14ac:dyDescent="0.25">
      <c r="A33" s="229"/>
      <c r="B33" s="230"/>
      <c r="C33" s="259" t="s">
        <v>171</v>
      </c>
      <c r="D33" s="233"/>
      <c r="E33" s="234">
        <v>35.85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137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5">
      <c r="A34" s="236" t="s">
        <v>128</v>
      </c>
      <c r="B34" s="237" t="s">
        <v>62</v>
      </c>
      <c r="C34" s="257" t="s">
        <v>63</v>
      </c>
      <c r="D34" s="238"/>
      <c r="E34" s="239"/>
      <c r="F34" s="240"/>
      <c r="G34" s="241">
        <f>SUMIF(AG35:AG36,"&lt;&gt;NOR",G35:G36)</f>
        <v>0</v>
      </c>
      <c r="H34" s="235"/>
      <c r="I34" s="235">
        <f>SUM(I35:I36)</f>
        <v>0</v>
      </c>
      <c r="J34" s="235"/>
      <c r="K34" s="235">
        <f>SUM(K35:K36)</f>
        <v>0</v>
      </c>
      <c r="L34" s="235"/>
      <c r="M34" s="235">
        <f>SUM(M35:M36)</f>
        <v>0</v>
      </c>
      <c r="N34" s="235"/>
      <c r="O34" s="235">
        <f>SUM(O35:O36)</f>
        <v>0.62</v>
      </c>
      <c r="P34" s="235"/>
      <c r="Q34" s="235">
        <f>SUM(Q35:Q36)</f>
        <v>0</v>
      </c>
      <c r="R34" s="235"/>
      <c r="S34" s="235"/>
      <c r="T34" s="235"/>
      <c r="U34" s="235"/>
      <c r="V34" s="235">
        <f>SUM(V35:V36)</f>
        <v>17.8</v>
      </c>
      <c r="W34" s="235"/>
      <c r="X34" s="235"/>
      <c r="AG34" t="s">
        <v>129</v>
      </c>
    </row>
    <row r="35" spans="1:60" outlineLevel="1" x14ac:dyDescent="0.25">
      <c r="A35" s="242">
        <v>11</v>
      </c>
      <c r="B35" s="243" t="s">
        <v>172</v>
      </c>
      <c r="C35" s="258" t="s">
        <v>173</v>
      </c>
      <c r="D35" s="244" t="s">
        <v>132</v>
      </c>
      <c r="E35" s="245">
        <v>69</v>
      </c>
      <c r="F35" s="246"/>
      <c r="G35" s="247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15</v>
      </c>
      <c r="M35" s="231">
        <f>G35*(1+L35/100)</f>
        <v>0</v>
      </c>
      <c r="N35" s="231">
        <v>8.9200000000000008E-3</v>
      </c>
      <c r="O35" s="231">
        <f>ROUND(E35*N35,2)</f>
        <v>0.62</v>
      </c>
      <c r="P35" s="231">
        <v>0</v>
      </c>
      <c r="Q35" s="231">
        <f>ROUND(E35*P35,2)</f>
        <v>0</v>
      </c>
      <c r="R35" s="231"/>
      <c r="S35" s="231" t="s">
        <v>133</v>
      </c>
      <c r="T35" s="231" t="s">
        <v>133</v>
      </c>
      <c r="U35" s="231">
        <v>0.25800000000000001</v>
      </c>
      <c r="V35" s="231">
        <f>ROUND(E35*U35,2)</f>
        <v>17.8</v>
      </c>
      <c r="W35" s="231"/>
      <c r="X35" s="231" t="s">
        <v>134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135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29"/>
      <c r="B36" s="230"/>
      <c r="C36" s="259" t="s">
        <v>174</v>
      </c>
      <c r="D36" s="233"/>
      <c r="E36" s="234">
        <v>69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137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5">
      <c r="A37" s="236" t="s">
        <v>128</v>
      </c>
      <c r="B37" s="237" t="s">
        <v>64</v>
      </c>
      <c r="C37" s="257" t="s">
        <v>65</v>
      </c>
      <c r="D37" s="238"/>
      <c r="E37" s="239"/>
      <c r="F37" s="240"/>
      <c r="G37" s="241">
        <f>SUMIF(AG38:AG38,"&lt;&gt;NOR",G38:G38)</f>
        <v>0</v>
      </c>
      <c r="H37" s="235"/>
      <c r="I37" s="235">
        <f>SUM(I38:I38)</f>
        <v>0</v>
      </c>
      <c r="J37" s="235"/>
      <c r="K37" s="235">
        <f>SUM(K38:K38)</f>
        <v>0</v>
      </c>
      <c r="L37" s="235"/>
      <c r="M37" s="235">
        <f>SUM(M38:M38)</f>
        <v>0</v>
      </c>
      <c r="N37" s="235"/>
      <c r="O37" s="235">
        <f>SUM(O38:O38)</f>
        <v>0.08</v>
      </c>
      <c r="P37" s="235"/>
      <c r="Q37" s="235">
        <f>SUM(Q38:Q38)</f>
        <v>0</v>
      </c>
      <c r="R37" s="235"/>
      <c r="S37" s="235"/>
      <c r="T37" s="235"/>
      <c r="U37" s="235"/>
      <c r="V37" s="235">
        <f>SUM(V38:V38)</f>
        <v>12.21</v>
      </c>
      <c r="W37" s="235"/>
      <c r="X37" s="235"/>
      <c r="AG37" t="s">
        <v>129</v>
      </c>
    </row>
    <row r="38" spans="1:60" outlineLevel="1" x14ac:dyDescent="0.25">
      <c r="A38" s="248">
        <v>12</v>
      </c>
      <c r="B38" s="249" t="s">
        <v>175</v>
      </c>
      <c r="C38" s="260" t="s">
        <v>176</v>
      </c>
      <c r="D38" s="250" t="s">
        <v>132</v>
      </c>
      <c r="E38" s="251">
        <v>69</v>
      </c>
      <c r="F38" s="252"/>
      <c r="G38" s="253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15</v>
      </c>
      <c r="M38" s="231">
        <f>G38*(1+L38/100)</f>
        <v>0</v>
      </c>
      <c r="N38" s="231">
        <v>1.2099999999999999E-3</v>
      </c>
      <c r="O38" s="231">
        <f>ROUND(E38*N38,2)</f>
        <v>0.08</v>
      </c>
      <c r="P38" s="231">
        <v>0</v>
      </c>
      <c r="Q38" s="231">
        <f>ROUND(E38*P38,2)</f>
        <v>0</v>
      </c>
      <c r="R38" s="231"/>
      <c r="S38" s="231" t="s">
        <v>133</v>
      </c>
      <c r="T38" s="231" t="s">
        <v>133</v>
      </c>
      <c r="U38" s="231">
        <v>0.17699999999999999</v>
      </c>
      <c r="V38" s="231">
        <f>ROUND(E38*U38,2)</f>
        <v>12.21</v>
      </c>
      <c r="W38" s="231"/>
      <c r="X38" s="231" t="s">
        <v>134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135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6.4" x14ac:dyDescent="0.25">
      <c r="A39" s="236" t="s">
        <v>128</v>
      </c>
      <c r="B39" s="237" t="s">
        <v>66</v>
      </c>
      <c r="C39" s="257" t="s">
        <v>67</v>
      </c>
      <c r="D39" s="238"/>
      <c r="E39" s="239"/>
      <c r="F39" s="240"/>
      <c r="G39" s="241">
        <f>SUMIF(AG40:AG41,"&lt;&gt;NOR",G40:G41)</f>
        <v>0</v>
      </c>
      <c r="H39" s="235"/>
      <c r="I39" s="235">
        <f>SUM(I40:I41)</f>
        <v>0</v>
      </c>
      <c r="J39" s="235"/>
      <c r="K39" s="235">
        <f>SUM(K40:K41)</f>
        <v>0</v>
      </c>
      <c r="L39" s="235"/>
      <c r="M39" s="235">
        <f>SUM(M40:M41)</f>
        <v>0</v>
      </c>
      <c r="N39" s="235"/>
      <c r="O39" s="235">
        <f>SUM(O40:O41)</f>
        <v>0</v>
      </c>
      <c r="P39" s="235"/>
      <c r="Q39" s="235">
        <f>SUM(Q40:Q41)</f>
        <v>0</v>
      </c>
      <c r="R39" s="235"/>
      <c r="S39" s="235"/>
      <c r="T39" s="235"/>
      <c r="U39" s="235"/>
      <c r="V39" s="235">
        <f>SUM(V40:V41)</f>
        <v>24.43</v>
      </c>
      <c r="W39" s="235"/>
      <c r="X39" s="235"/>
      <c r="AG39" t="s">
        <v>129</v>
      </c>
    </row>
    <row r="40" spans="1:60" outlineLevel="1" x14ac:dyDescent="0.25">
      <c r="A40" s="242">
        <v>13</v>
      </c>
      <c r="B40" s="243" t="s">
        <v>177</v>
      </c>
      <c r="C40" s="258" t="s">
        <v>178</v>
      </c>
      <c r="D40" s="244" t="s">
        <v>132</v>
      </c>
      <c r="E40" s="245">
        <v>69</v>
      </c>
      <c r="F40" s="246"/>
      <c r="G40" s="247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15</v>
      </c>
      <c r="M40" s="231">
        <f>G40*(1+L40/100)</f>
        <v>0</v>
      </c>
      <c r="N40" s="231">
        <v>4.0000000000000003E-5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133</v>
      </c>
      <c r="T40" s="231" t="s">
        <v>133</v>
      </c>
      <c r="U40" s="231">
        <v>0.35399999999999998</v>
      </c>
      <c r="V40" s="231">
        <f>ROUND(E40*U40,2)</f>
        <v>24.43</v>
      </c>
      <c r="W40" s="231"/>
      <c r="X40" s="231" t="s">
        <v>134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135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31.2" outlineLevel="1" x14ac:dyDescent="0.25">
      <c r="A41" s="229"/>
      <c r="B41" s="230"/>
      <c r="C41" s="261" t="s">
        <v>179</v>
      </c>
      <c r="D41" s="255"/>
      <c r="E41" s="255"/>
      <c r="F41" s="255"/>
      <c r="G41" s="255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180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54" t="str">
        <f>C41</f>
        <v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41" s="212"/>
      <c r="BC41" s="212"/>
      <c r="BD41" s="212"/>
      <c r="BE41" s="212"/>
      <c r="BF41" s="212"/>
      <c r="BG41" s="212"/>
      <c r="BH41" s="212"/>
    </row>
    <row r="42" spans="1:60" x14ac:dyDescent="0.25">
      <c r="A42" s="236" t="s">
        <v>128</v>
      </c>
      <c r="B42" s="237" t="s">
        <v>68</v>
      </c>
      <c r="C42" s="257" t="s">
        <v>69</v>
      </c>
      <c r="D42" s="238"/>
      <c r="E42" s="239"/>
      <c r="F42" s="240"/>
      <c r="G42" s="241">
        <f>SUMIF(AG43:AG47,"&lt;&gt;NOR",G43:G47)</f>
        <v>0</v>
      </c>
      <c r="H42" s="235"/>
      <c r="I42" s="235">
        <f>SUM(I43:I47)</f>
        <v>0</v>
      </c>
      <c r="J42" s="235"/>
      <c r="K42" s="235">
        <f>SUM(K43:K47)</f>
        <v>0</v>
      </c>
      <c r="L42" s="235"/>
      <c r="M42" s="235">
        <f>SUM(M43:M47)</f>
        <v>0</v>
      </c>
      <c r="N42" s="235"/>
      <c r="O42" s="235">
        <f>SUM(O43:O47)</f>
        <v>0.01</v>
      </c>
      <c r="P42" s="235"/>
      <c r="Q42" s="235">
        <f>SUM(Q43:Q47)</f>
        <v>1.69</v>
      </c>
      <c r="R42" s="235"/>
      <c r="S42" s="235"/>
      <c r="T42" s="235"/>
      <c r="U42" s="235"/>
      <c r="V42" s="235">
        <f>SUM(V43:V47)</f>
        <v>33.21</v>
      </c>
      <c r="W42" s="235"/>
      <c r="X42" s="235"/>
      <c r="AG42" t="s">
        <v>129</v>
      </c>
    </row>
    <row r="43" spans="1:60" outlineLevel="1" x14ac:dyDescent="0.25">
      <c r="A43" s="248">
        <v>14</v>
      </c>
      <c r="B43" s="249" t="s">
        <v>181</v>
      </c>
      <c r="C43" s="260" t="s">
        <v>182</v>
      </c>
      <c r="D43" s="250" t="s">
        <v>132</v>
      </c>
      <c r="E43" s="251">
        <v>69</v>
      </c>
      <c r="F43" s="252"/>
      <c r="G43" s="253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15</v>
      </c>
      <c r="M43" s="231">
        <f>G43*(1+L43/100)</f>
        <v>0</v>
      </c>
      <c r="N43" s="231">
        <v>0</v>
      </c>
      <c r="O43" s="231">
        <f>ROUND(E43*N43,2)</f>
        <v>0</v>
      </c>
      <c r="P43" s="231">
        <v>1.26E-2</v>
      </c>
      <c r="Q43" s="231">
        <f>ROUND(E43*P43,2)</f>
        <v>0.87</v>
      </c>
      <c r="R43" s="231"/>
      <c r="S43" s="231" t="s">
        <v>133</v>
      </c>
      <c r="T43" s="231" t="s">
        <v>133</v>
      </c>
      <c r="U43" s="231">
        <v>0.33</v>
      </c>
      <c r="V43" s="231">
        <f>ROUND(E43*U43,2)</f>
        <v>22.77</v>
      </c>
      <c r="W43" s="231"/>
      <c r="X43" s="231" t="s">
        <v>134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135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48">
        <v>15</v>
      </c>
      <c r="B44" s="249" t="s">
        <v>183</v>
      </c>
      <c r="C44" s="260" t="s">
        <v>184</v>
      </c>
      <c r="D44" s="250" t="s">
        <v>185</v>
      </c>
      <c r="E44" s="251">
        <v>6</v>
      </c>
      <c r="F44" s="252"/>
      <c r="G44" s="253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15</v>
      </c>
      <c r="M44" s="231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 t="s">
        <v>133</v>
      </c>
      <c r="T44" s="231" t="s">
        <v>133</v>
      </c>
      <c r="U44" s="231">
        <v>0.05</v>
      </c>
      <c r="V44" s="231">
        <f>ROUND(E44*U44,2)</f>
        <v>0.3</v>
      </c>
      <c r="W44" s="231"/>
      <c r="X44" s="231" t="s">
        <v>134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135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48">
        <v>16</v>
      </c>
      <c r="B45" s="249" t="s">
        <v>186</v>
      </c>
      <c r="C45" s="260" t="s">
        <v>187</v>
      </c>
      <c r="D45" s="250" t="s">
        <v>132</v>
      </c>
      <c r="E45" s="251">
        <v>10.8</v>
      </c>
      <c r="F45" s="252"/>
      <c r="G45" s="253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15</v>
      </c>
      <c r="M45" s="231">
        <f>G45*(1+L45/100)</f>
        <v>0</v>
      </c>
      <c r="N45" s="231">
        <v>1.17E-3</v>
      </c>
      <c r="O45" s="231">
        <f>ROUND(E45*N45,2)</f>
        <v>0.01</v>
      </c>
      <c r="P45" s="231">
        <v>7.5999999999999998E-2</v>
      </c>
      <c r="Q45" s="231">
        <f>ROUND(E45*P45,2)</f>
        <v>0.82</v>
      </c>
      <c r="R45" s="231"/>
      <c r="S45" s="231" t="s">
        <v>133</v>
      </c>
      <c r="T45" s="231" t="s">
        <v>133</v>
      </c>
      <c r="U45" s="231">
        <v>0.93899999999999995</v>
      </c>
      <c r="V45" s="231">
        <f>ROUND(E45*U45,2)</f>
        <v>10.14</v>
      </c>
      <c r="W45" s="231"/>
      <c r="X45" s="231" t="s">
        <v>134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135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48">
        <v>17</v>
      </c>
      <c r="B46" s="249" t="s">
        <v>188</v>
      </c>
      <c r="C46" s="260" t="s">
        <v>189</v>
      </c>
      <c r="D46" s="250" t="s">
        <v>164</v>
      </c>
      <c r="E46" s="251">
        <v>1</v>
      </c>
      <c r="F46" s="252"/>
      <c r="G46" s="253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15</v>
      </c>
      <c r="M46" s="231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 t="s">
        <v>190</v>
      </c>
      <c r="T46" s="231" t="s">
        <v>165</v>
      </c>
      <c r="U46" s="231">
        <v>0</v>
      </c>
      <c r="V46" s="231">
        <f>ROUND(E46*U46,2)</f>
        <v>0</v>
      </c>
      <c r="W46" s="231"/>
      <c r="X46" s="231" t="s">
        <v>134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135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0.399999999999999" outlineLevel="1" x14ac:dyDescent="0.25">
      <c r="A47" s="248">
        <v>18</v>
      </c>
      <c r="B47" s="249" t="s">
        <v>191</v>
      </c>
      <c r="C47" s="260" t="s">
        <v>192</v>
      </c>
      <c r="D47" s="250" t="s">
        <v>164</v>
      </c>
      <c r="E47" s="251">
        <v>1</v>
      </c>
      <c r="F47" s="252"/>
      <c r="G47" s="253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15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190</v>
      </c>
      <c r="T47" s="231" t="s">
        <v>165</v>
      </c>
      <c r="U47" s="231">
        <v>0</v>
      </c>
      <c r="V47" s="231">
        <f>ROUND(E47*U47,2)</f>
        <v>0</v>
      </c>
      <c r="W47" s="231"/>
      <c r="X47" s="231" t="s">
        <v>134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135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5">
      <c r="A48" s="236" t="s">
        <v>128</v>
      </c>
      <c r="B48" s="237" t="s">
        <v>70</v>
      </c>
      <c r="C48" s="257" t="s">
        <v>71</v>
      </c>
      <c r="D48" s="238"/>
      <c r="E48" s="239"/>
      <c r="F48" s="240"/>
      <c r="G48" s="241">
        <f>SUMIF(AG49:AG49,"&lt;&gt;NOR",G49:G49)</f>
        <v>0</v>
      </c>
      <c r="H48" s="235"/>
      <c r="I48" s="235">
        <f>SUM(I49:I49)</f>
        <v>0</v>
      </c>
      <c r="J48" s="235"/>
      <c r="K48" s="235">
        <f>SUM(K49:K49)</f>
        <v>0</v>
      </c>
      <c r="L48" s="235"/>
      <c r="M48" s="235">
        <f>SUM(M49:M49)</f>
        <v>0</v>
      </c>
      <c r="N48" s="235"/>
      <c r="O48" s="235">
        <f>SUM(O49:O49)</f>
        <v>0</v>
      </c>
      <c r="P48" s="235"/>
      <c r="Q48" s="235">
        <f>SUM(Q49:Q49)</f>
        <v>0</v>
      </c>
      <c r="R48" s="235"/>
      <c r="S48" s="235"/>
      <c r="T48" s="235"/>
      <c r="U48" s="235"/>
      <c r="V48" s="235">
        <f>SUM(V49:V49)</f>
        <v>8.36</v>
      </c>
      <c r="W48" s="235"/>
      <c r="X48" s="235"/>
      <c r="AG48" t="s">
        <v>129</v>
      </c>
    </row>
    <row r="49" spans="1:60" outlineLevel="1" x14ac:dyDescent="0.25">
      <c r="A49" s="248">
        <v>19</v>
      </c>
      <c r="B49" s="249" t="s">
        <v>193</v>
      </c>
      <c r="C49" s="260" t="s">
        <v>194</v>
      </c>
      <c r="D49" s="250" t="s">
        <v>195</v>
      </c>
      <c r="E49" s="251">
        <v>3.2458100000000001</v>
      </c>
      <c r="F49" s="252"/>
      <c r="G49" s="253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15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133</v>
      </c>
      <c r="T49" s="231" t="s">
        <v>133</v>
      </c>
      <c r="U49" s="231">
        <v>2.577</v>
      </c>
      <c r="V49" s="231">
        <f>ROUND(E49*U49,2)</f>
        <v>8.36</v>
      </c>
      <c r="W49" s="231"/>
      <c r="X49" s="231" t="s">
        <v>196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197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5">
      <c r="A50" s="236" t="s">
        <v>128</v>
      </c>
      <c r="B50" s="237" t="s">
        <v>72</v>
      </c>
      <c r="C50" s="257" t="s">
        <v>73</v>
      </c>
      <c r="D50" s="238"/>
      <c r="E50" s="239"/>
      <c r="F50" s="240"/>
      <c r="G50" s="241">
        <f>SUMIF(AG51:AG52,"&lt;&gt;NOR",G51:G52)</f>
        <v>0</v>
      </c>
      <c r="H50" s="235"/>
      <c r="I50" s="235">
        <f>SUM(I51:I52)</f>
        <v>0</v>
      </c>
      <c r="J50" s="235"/>
      <c r="K50" s="235">
        <f>SUM(K51:K52)</f>
        <v>0</v>
      </c>
      <c r="L50" s="235"/>
      <c r="M50" s="235">
        <f>SUM(M51:M52)</f>
        <v>0</v>
      </c>
      <c r="N50" s="235"/>
      <c r="O50" s="235">
        <f>SUM(O51:O52)</f>
        <v>0.02</v>
      </c>
      <c r="P50" s="235"/>
      <c r="Q50" s="235">
        <f>SUM(Q51:Q52)</f>
        <v>0</v>
      </c>
      <c r="R50" s="235"/>
      <c r="S50" s="235"/>
      <c r="T50" s="235"/>
      <c r="U50" s="235"/>
      <c r="V50" s="235">
        <f>SUM(V51:V52)</f>
        <v>2.7</v>
      </c>
      <c r="W50" s="235"/>
      <c r="X50" s="235"/>
      <c r="AG50" t="s">
        <v>129</v>
      </c>
    </row>
    <row r="51" spans="1:60" ht="20.399999999999999" outlineLevel="1" x14ac:dyDescent="0.25">
      <c r="A51" s="242">
        <v>20</v>
      </c>
      <c r="B51" s="243" t="s">
        <v>198</v>
      </c>
      <c r="C51" s="258" t="s">
        <v>199</v>
      </c>
      <c r="D51" s="244" t="s">
        <v>132</v>
      </c>
      <c r="E51" s="245">
        <v>7.0179999999999998</v>
      </c>
      <c r="F51" s="246"/>
      <c r="G51" s="247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15</v>
      </c>
      <c r="M51" s="231">
        <f>G51*(1+L51/100)</f>
        <v>0</v>
      </c>
      <c r="N51" s="231">
        <v>3.3999999999999998E-3</v>
      </c>
      <c r="O51" s="231">
        <f>ROUND(E51*N51,2)</f>
        <v>0.02</v>
      </c>
      <c r="P51" s="231">
        <v>0</v>
      </c>
      <c r="Q51" s="231">
        <f>ROUND(E51*P51,2)</f>
        <v>0</v>
      </c>
      <c r="R51" s="231"/>
      <c r="S51" s="231" t="s">
        <v>133</v>
      </c>
      <c r="T51" s="231" t="s">
        <v>133</v>
      </c>
      <c r="U51" s="231">
        <v>0.38500000000000001</v>
      </c>
      <c r="V51" s="231">
        <f>ROUND(E51*U51,2)</f>
        <v>2.7</v>
      </c>
      <c r="W51" s="231"/>
      <c r="X51" s="231" t="s">
        <v>134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135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29"/>
      <c r="B52" s="230"/>
      <c r="C52" s="259" t="s">
        <v>200</v>
      </c>
      <c r="D52" s="233"/>
      <c r="E52" s="234">
        <v>7.0179999999999998</v>
      </c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137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5">
      <c r="A53" s="236" t="s">
        <v>128</v>
      </c>
      <c r="B53" s="237" t="s">
        <v>74</v>
      </c>
      <c r="C53" s="257" t="s">
        <v>75</v>
      </c>
      <c r="D53" s="238"/>
      <c r="E53" s="239"/>
      <c r="F53" s="240"/>
      <c r="G53" s="241">
        <f>SUMIF(AG54:AG60,"&lt;&gt;NOR",G54:G60)</f>
        <v>0</v>
      </c>
      <c r="H53" s="235"/>
      <c r="I53" s="235">
        <f>SUM(I54:I60)</f>
        <v>0</v>
      </c>
      <c r="J53" s="235"/>
      <c r="K53" s="235">
        <f>SUM(K54:K60)</f>
        <v>0</v>
      </c>
      <c r="L53" s="235"/>
      <c r="M53" s="235">
        <f>SUM(M54:M60)</f>
        <v>0</v>
      </c>
      <c r="N53" s="235"/>
      <c r="O53" s="235">
        <f>SUM(O54:O60)</f>
        <v>0.04</v>
      </c>
      <c r="P53" s="235"/>
      <c r="Q53" s="235">
        <f>SUM(Q54:Q60)</f>
        <v>0</v>
      </c>
      <c r="R53" s="235"/>
      <c r="S53" s="235"/>
      <c r="T53" s="235"/>
      <c r="U53" s="235"/>
      <c r="V53" s="235">
        <f>SUM(V54:V60)</f>
        <v>6.16</v>
      </c>
      <c r="W53" s="235"/>
      <c r="X53" s="235"/>
      <c r="AG53" t="s">
        <v>129</v>
      </c>
    </row>
    <row r="54" spans="1:60" outlineLevel="1" x14ac:dyDescent="0.25">
      <c r="A54" s="248">
        <v>21</v>
      </c>
      <c r="B54" s="249" t="s">
        <v>201</v>
      </c>
      <c r="C54" s="260" t="s">
        <v>202</v>
      </c>
      <c r="D54" s="250" t="s">
        <v>185</v>
      </c>
      <c r="E54" s="251">
        <v>1</v>
      </c>
      <c r="F54" s="252"/>
      <c r="G54" s="253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15</v>
      </c>
      <c r="M54" s="231">
        <f>G54*(1+L54/100)</f>
        <v>0</v>
      </c>
      <c r="N54" s="231">
        <v>1.018E-2</v>
      </c>
      <c r="O54" s="231">
        <f>ROUND(E54*N54,2)</f>
        <v>0.01</v>
      </c>
      <c r="P54" s="231">
        <v>0</v>
      </c>
      <c r="Q54" s="231">
        <f>ROUND(E54*P54,2)</f>
        <v>0</v>
      </c>
      <c r="R54" s="231"/>
      <c r="S54" s="231" t="s">
        <v>133</v>
      </c>
      <c r="T54" s="231" t="s">
        <v>165</v>
      </c>
      <c r="U54" s="231">
        <v>1.29</v>
      </c>
      <c r="V54" s="231">
        <f>ROUND(E54*U54,2)</f>
        <v>1.29</v>
      </c>
      <c r="W54" s="231"/>
      <c r="X54" s="231" t="s">
        <v>134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135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48">
        <v>22</v>
      </c>
      <c r="B55" s="249" t="s">
        <v>203</v>
      </c>
      <c r="C55" s="260" t="s">
        <v>204</v>
      </c>
      <c r="D55" s="250" t="s">
        <v>143</v>
      </c>
      <c r="E55" s="251">
        <v>1</v>
      </c>
      <c r="F55" s="252"/>
      <c r="G55" s="253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15</v>
      </c>
      <c r="M55" s="231">
        <f>G55*(1+L55/100)</f>
        <v>0</v>
      </c>
      <c r="N55" s="231">
        <v>1.421E-2</v>
      </c>
      <c r="O55" s="231">
        <f>ROUND(E55*N55,2)</f>
        <v>0.01</v>
      </c>
      <c r="P55" s="231">
        <v>0</v>
      </c>
      <c r="Q55" s="231">
        <f>ROUND(E55*P55,2)</f>
        <v>0</v>
      </c>
      <c r="R55" s="231"/>
      <c r="S55" s="231" t="s">
        <v>133</v>
      </c>
      <c r="T55" s="231" t="s">
        <v>165</v>
      </c>
      <c r="U55" s="231">
        <v>1.1890000000000001</v>
      </c>
      <c r="V55" s="231">
        <f>ROUND(E55*U55,2)</f>
        <v>1.19</v>
      </c>
      <c r="W55" s="231"/>
      <c r="X55" s="231" t="s">
        <v>134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135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8">
        <v>23</v>
      </c>
      <c r="B56" s="249" t="s">
        <v>205</v>
      </c>
      <c r="C56" s="260" t="s">
        <v>206</v>
      </c>
      <c r="D56" s="250" t="s">
        <v>143</v>
      </c>
      <c r="E56" s="251">
        <v>1</v>
      </c>
      <c r="F56" s="252"/>
      <c r="G56" s="253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15</v>
      </c>
      <c r="M56" s="231">
        <f>G56*(1+L56/100)</f>
        <v>0</v>
      </c>
      <c r="N56" s="231">
        <v>8.9999999999999993E-3</v>
      </c>
      <c r="O56" s="231">
        <f>ROUND(E56*N56,2)</f>
        <v>0.01</v>
      </c>
      <c r="P56" s="231">
        <v>0</v>
      </c>
      <c r="Q56" s="231">
        <f>ROUND(E56*P56,2)</f>
        <v>0</v>
      </c>
      <c r="R56" s="231"/>
      <c r="S56" s="231" t="s">
        <v>133</v>
      </c>
      <c r="T56" s="231" t="s">
        <v>165</v>
      </c>
      <c r="U56" s="231">
        <v>1.1890000000000001</v>
      </c>
      <c r="V56" s="231">
        <f>ROUND(E56*U56,2)</f>
        <v>1.19</v>
      </c>
      <c r="W56" s="231"/>
      <c r="X56" s="231" t="s">
        <v>134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135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8">
        <v>24</v>
      </c>
      <c r="B57" s="249" t="s">
        <v>207</v>
      </c>
      <c r="C57" s="260" t="s">
        <v>208</v>
      </c>
      <c r="D57" s="250" t="s">
        <v>185</v>
      </c>
      <c r="E57" s="251">
        <v>1</v>
      </c>
      <c r="F57" s="252"/>
      <c r="G57" s="253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15</v>
      </c>
      <c r="M57" s="231">
        <f>G57*(1+L57/100)</f>
        <v>0</v>
      </c>
      <c r="N57" s="231">
        <v>1.5200000000000001E-3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 t="s">
        <v>133</v>
      </c>
      <c r="T57" s="231" t="s">
        <v>133</v>
      </c>
      <c r="U57" s="231">
        <v>0.58699999999999997</v>
      </c>
      <c r="V57" s="231">
        <f>ROUND(E57*U57,2)</f>
        <v>0.59</v>
      </c>
      <c r="W57" s="231"/>
      <c r="X57" s="231" t="s">
        <v>134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135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48">
        <v>25</v>
      </c>
      <c r="B58" s="249" t="s">
        <v>209</v>
      </c>
      <c r="C58" s="260" t="s">
        <v>210</v>
      </c>
      <c r="D58" s="250" t="s">
        <v>143</v>
      </c>
      <c r="E58" s="251">
        <v>1</v>
      </c>
      <c r="F58" s="252"/>
      <c r="G58" s="253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15</v>
      </c>
      <c r="M58" s="231">
        <f>G58*(1+L58/100)</f>
        <v>0</v>
      </c>
      <c r="N58" s="231">
        <v>1.2970000000000001E-2</v>
      </c>
      <c r="O58" s="231">
        <f>ROUND(E58*N58,2)</f>
        <v>0.01</v>
      </c>
      <c r="P58" s="231">
        <v>0</v>
      </c>
      <c r="Q58" s="231">
        <f>ROUND(E58*P58,2)</f>
        <v>0</v>
      </c>
      <c r="R58" s="231"/>
      <c r="S58" s="231" t="s">
        <v>133</v>
      </c>
      <c r="T58" s="231" t="s">
        <v>165</v>
      </c>
      <c r="U58" s="231">
        <v>1.9</v>
      </c>
      <c r="V58" s="231">
        <f>ROUND(E58*U58,2)</f>
        <v>1.9</v>
      </c>
      <c r="W58" s="231"/>
      <c r="X58" s="231" t="s">
        <v>134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135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399999999999999" outlineLevel="1" x14ac:dyDescent="0.25">
      <c r="A59" s="248">
        <v>26</v>
      </c>
      <c r="B59" s="249" t="s">
        <v>211</v>
      </c>
      <c r="C59" s="260" t="s">
        <v>212</v>
      </c>
      <c r="D59" s="250" t="s">
        <v>143</v>
      </c>
      <c r="E59" s="251">
        <v>1</v>
      </c>
      <c r="F59" s="252"/>
      <c r="G59" s="253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15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 t="s">
        <v>190</v>
      </c>
      <c r="T59" s="231" t="s">
        <v>165</v>
      </c>
      <c r="U59" s="231">
        <v>0</v>
      </c>
      <c r="V59" s="231">
        <f>ROUND(E59*U59,2)</f>
        <v>0</v>
      </c>
      <c r="W59" s="231"/>
      <c r="X59" s="231" t="s">
        <v>134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135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30.6" outlineLevel="1" x14ac:dyDescent="0.25">
      <c r="A60" s="248">
        <v>27</v>
      </c>
      <c r="B60" s="249" t="s">
        <v>213</v>
      </c>
      <c r="C60" s="260" t="s">
        <v>214</v>
      </c>
      <c r="D60" s="250" t="s">
        <v>164</v>
      </c>
      <c r="E60" s="251">
        <v>1</v>
      </c>
      <c r="F60" s="252"/>
      <c r="G60" s="253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15</v>
      </c>
      <c r="M60" s="231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 t="s">
        <v>190</v>
      </c>
      <c r="T60" s="231" t="s">
        <v>165</v>
      </c>
      <c r="U60" s="231">
        <v>0</v>
      </c>
      <c r="V60" s="231">
        <f>ROUND(E60*U60,2)</f>
        <v>0</v>
      </c>
      <c r="W60" s="231"/>
      <c r="X60" s="231" t="s">
        <v>134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135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5">
      <c r="A61" s="236" t="s">
        <v>128</v>
      </c>
      <c r="B61" s="237" t="s">
        <v>76</v>
      </c>
      <c r="C61" s="257" t="s">
        <v>77</v>
      </c>
      <c r="D61" s="238"/>
      <c r="E61" s="239"/>
      <c r="F61" s="240"/>
      <c r="G61" s="241">
        <f>SUMIF(AG62:AG62,"&lt;&gt;NOR",G62:G62)</f>
        <v>0</v>
      </c>
      <c r="H61" s="235"/>
      <c r="I61" s="235">
        <f>SUM(I62:I62)</f>
        <v>0</v>
      </c>
      <c r="J61" s="235"/>
      <c r="K61" s="235">
        <f>SUM(K62:K62)</f>
        <v>0</v>
      </c>
      <c r="L61" s="235"/>
      <c r="M61" s="235">
        <f>SUM(M62:M62)</f>
        <v>0</v>
      </c>
      <c r="N61" s="235"/>
      <c r="O61" s="235">
        <f>SUM(O62:O62)</f>
        <v>0</v>
      </c>
      <c r="P61" s="235"/>
      <c r="Q61" s="235">
        <f>SUM(Q62:Q62)</f>
        <v>0</v>
      </c>
      <c r="R61" s="235"/>
      <c r="S61" s="235"/>
      <c r="T61" s="235"/>
      <c r="U61" s="235"/>
      <c r="V61" s="235">
        <f>SUM(V62:V62)</f>
        <v>0.17</v>
      </c>
      <c r="W61" s="235"/>
      <c r="X61" s="235"/>
      <c r="AG61" t="s">
        <v>129</v>
      </c>
    </row>
    <row r="62" spans="1:60" outlineLevel="1" x14ac:dyDescent="0.25">
      <c r="A62" s="248">
        <v>28</v>
      </c>
      <c r="B62" s="249" t="s">
        <v>215</v>
      </c>
      <c r="C62" s="260" t="s">
        <v>216</v>
      </c>
      <c r="D62" s="250" t="s">
        <v>164</v>
      </c>
      <c r="E62" s="251">
        <v>1</v>
      </c>
      <c r="F62" s="252"/>
      <c r="G62" s="253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15</v>
      </c>
      <c r="M62" s="231">
        <f>G62*(1+L62/100)</f>
        <v>0</v>
      </c>
      <c r="N62" s="231">
        <v>0</v>
      </c>
      <c r="O62" s="231">
        <f>ROUND(E62*N62,2)</f>
        <v>0</v>
      </c>
      <c r="P62" s="231">
        <v>2.1299999999999999E-3</v>
      </c>
      <c r="Q62" s="231">
        <f>ROUND(E62*P62,2)</f>
        <v>0</v>
      </c>
      <c r="R62" s="231"/>
      <c r="S62" s="231" t="s">
        <v>133</v>
      </c>
      <c r="T62" s="231" t="s">
        <v>165</v>
      </c>
      <c r="U62" s="231">
        <v>0.17299999999999999</v>
      </c>
      <c r="V62" s="231">
        <f>ROUND(E62*U62,2)</f>
        <v>0.17</v>
      </c>
      <c r="W62" s="231"/>
      <c r="X62" s="231" t="s">
        <v>134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135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x14ac:dyDescent="0.25">
      <c r="A63" s="236" t="s">
        <v>128</v>
      </c>
      <c r="B63" s="237" t="s">
        <v>78</v>
      </c>
      <c r="C63" s="257" t="s">
        <v>79</v>
      </c>
      <c r="D63" s="238"/>
      <c r="E63" s="239"/>
      <c r="F63" s="240"/>
      <c r="G63" s="241">
        <f>SUMIF(AG64:AG65,"&lt;&gt;NOR",G64:G65)</f>
        <v>0</v>
      </c>
      <c r="H63" s="235"/>
      <c r="I63" s="235">
        <f>SUM(I64:I65)</f>
        <v>0</v>
      </c>
      <c r="J63" s="235"/>
      <c r="K63" s="235">
        <f>SUM(K64:K65)</f>
        <v>0</v>
      </c>
      <c r="L63" s="235"/>
      <c r="M63" s="235">
        <f>SUM(M64:M65)</f>
        <v>0</v>
      </c>
      <c r="N63" s="235"/>
      <c r="O63" s="235">
        <f>SUM(O64:O65)</f>
        <v>0</v>
      </c>
      <c r="P63" s="235"/>
      <c r="Q63" s="235">
        <f>SUM(Q64:Q65)</f>
        <v>0</v>
      </c>
      <c r="R63" s="235"/>
      <c r="S63" s="235"/>
      <c r="T63" s="235"/>
      <c r="U63" s="235"/>
      <c r="V63" s="235">
        <f>SUM(V64:V65)</f>
        <v>4.95</v>
      </c>
      <c r="W63" s="235"/>
      <c r="X63" s="235"/>
      <c r="AG63" t="s">
        <v>129</v>
      </c>
    </row>
    <row r="64" spans="1:60" outlineLevel="1" x14ac:dyDescent="0.25">
      <c r="A64" s="248">
        <v>29</v>
      </c>
      <c r="B64" s="249" t="s">
        <v>217</v>
      </c>
      <c r="C64" s="260" t="s">
        <v>218</v>
      </c>
      <c r="D64" s="250" t="s">
        <v>185</v>
      </c>
      <c r="E64" s="251">
        <v>1</v>
      </c>
      <c r="F64" s="252"/>
      <c r="G64" s="253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15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133</v>
      </c>
      <c r="T64" s="231" t="s">
        <v>165</v>
      </c>
      <c r="U64" s="231">
        <v>1.55</v>
      </c>
      <c r="V64" s="231">
        <f>ROUND(E64*U64,2)</f>
        <v>1.55</v>
      </c>
      <c r="W64" s="231"/>
      <c r="X64" s="231" t="s">
        <v>134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135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48">
        <v>30</v>
      </c>
      <c r="B65" s="249" t="s">
        <v>219</v>
      </c>
      <c r="C65" s="260" t="s">
        <v>220</v>
      </c>
      <c r="D65" s="250" t="s">
        <v>185</v>
      </c>
      <c r="E65" s="251">
        <v>2</v>
      </c>
      <c r="F65" s="252"/>
      <c r="G65" s="253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15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 t="s">
        <v>133</v>
      </c>
      <c r="T65" s="231" t="s">
        <v>165</v>
      </c>
      <c r="U65" s="231">
        <v>1.7</v>
      </c>
      <c r="V65" s="231">
        <f>ROUND(E65*U65,2)</f>
        <v>3.4</v>
      </c>
      <c r="W65" s="231"/>
      <c r="X65" s="231" t="s">
        <v>134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135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5">
      <c r="A66" s="236" t="s">
        <v>128</v>
      </c>
      <c r="B66" s="237" t="s">
        <v>80</v>
      </c>
      <c r="C66" s="257" t="s">
        <v>81</v>
      </c>
      <c r="D66" s="238"/>
      <c r="E66" s="239"/>
      <c r="F66" s="240"/>
      <c r="G66" s="241">
        <f>SUMIF(AG67:AG72,"&lt;&gt;NOR",G67:G72)</f>
        <v>0</v>
      </c>
      <c r="H66" s="235"/>
      <c r="I66" s="235">
        <f>SUM(I67:I72)</f>
        <v>0</v>
      </c>
      <c r="J66" s="235"/>
      <c r="K66" s="235">
        <f>SUM(K67:K72)</f>
        <v>0</v>
      </c>
      <c r="L66" s="235"/>
      <c r="M66" s="235">
        <f>SUM(M67:M72)</f>
        <v>0</v>
      </c>
      <c r="N66" s="235"/>
      <c r="O66" s="235">
        <f>SUM(O67:O72)</f>
        <v>0.23</v>
      </c>
      <c r="P66" s="235"/>
      <c r="Q66" s="235">
        <f>SUM(Q67:Q72)</f>
        <v>0.1</v>
      </c>
      <c r="R66" s="235"/>
      <c r="S66" s="235"/>
      <c r="T66" s="235"/>
      <c r="U66" s="235"/>
      <c r="V66" s="235">
        <f>SUM(V67:V72)</f>
        <v>9.76</v>
      </c>
      <c r="W66" s="235"/>
      <c r="X66" s="235"/>
      <c r="AG66" t="s">
        <v>129</v>
      </c>
    </row>
    <row r="67" spans="1:60" outlineLevel="1" x14ac:dyDescent="0.25">
      <c r="A67" s="248">
        <v>31</v>
      </c>
      <c r="B67" s="249" t="s">
        <v>221</v>
      </c>
      <c r="C67" s="260" t="s">
        <v>222</v>
      </c>
      <c r="D67" s="250" t="s">
        <v>143</v>
      </c>
      <c r="E67" s="251">
        <v>4</v>
      </c>
      <c r="F67" s="252"/>
      <c r="G67" s="253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15</v>
      </c>
      <c r="M67" s="231">
        <f>G67*(1+L67/100)</f>
        <v>0</v>
      </c>
      <c r="N67" s="231">
        <v>0</v>
      </c>
      <c r="O67" s="231">
        <f>ROUND(E67*N67,2)</f>
        <v>0</v>
      </c>
      <c r="P67" s="231">
        <v>2.3800000000000002E-2</v>
      </c>
      <c r="Q67" s="231">
        <f>ROUND(E67*P67,2)</f>
        <v>0.1</v>
      </c>
      <c r="R67" s="231"/>
      <c r="S67" s="231" t="s">
        <v>133</v>
      </c>
      <c r="T67" s="231" t="s">
        <v>133</v>
      </c>
      <c r="U67" s="231">
        <v>8.2000000000000003E-2</v>
      </c>
      <c r="V67" s="231">
        <f>ROUND(E67*U67,2)</f>
        <v>0.33</v>
      </c>
      <c r="W67" s="231"/>
      <c r="X67" s="231" t="s">
        <v>134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135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0.399999999999999" outlineLevel="1" x14ac:dyDescent="0.25">
      <c r="A68" s="248">
        <v>32</v>
      </c>
      <c r="B68" s="249" t="s">
        <v>223</v>
      </c>
      <c r="C68" s="260" t="s">
        <v>224</v>
      </c>
      <c r="D68" s="250" t="s">
        <v>185</v>
      </c>
      <c r="E68" s="251">
        <v>4</v>
      </c>
      <c r="F68" s="252"/>
      <c r="G68" s="253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15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 t="s">
        <v>133</v>
      </c>
      <c r="T68" s="231" t="s">
        <v>165</v>
      </c>
      <c r="U68" s="231">
        <v>1.0529999999999999</v>
      </c>
      <c r="V68" s="231">
        <f>ROUND(E68*U68,2)</f>
        <v>4.21</v>
      </c>
      <c r="W68" s="231"/>
      <c r="X68" s="231" t="s">
        <v>134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135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48">
        <v>33</v>
      </c>
      <c r="B69" s="249" t="s">
        <v>225</v>
      </c>
      <c r="C69" s="260" t="s">
        <v>226</v>
      </c>
      <c r="D69" s="250" t="s">
        <v>185</v>
      </c>
      <c r="E69" s="251">
        <v>1</v>
      </c>
      <c r="F69" s="252"/>
      <c r="G69" s="253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15</v>
      </c>
      <c r="M69" s="231">
        <f>G69*(1+L69/100)</f>
        <v>0</v>
      </c>
      <c r="N69" s="231">
        <v>4.3560000000000001E-2</v>
      </c>
      <c r="O69" s="231">
        <f>ROUND(E69*N69,2)</f>
        <v>0.04</v>
      </c>
      <c r="P69" s="231">
        <v>0</v>
      </c>
      <c r="Q69" s="231">
        <f>ROUND(E69*P69,2)</f>
        <v>0</v>
      </c>
      <c r="R69" s="231"/>
      <c r="S69" s="231" t="s">
        <v>133</v>
      </c>
      <c r="T69" s="231" t="s">
        <v>133</v>
      </c>
      <c r="U69" s="231">
        <v>1</v>
      </c>
      <c r="V69" s="231">
        <f>ROUND(E69*U69,2)</f>
        <v>1</v>
      </c>
      <c r="W69" s="231"/>
      <c r="X69" s="231" t="s">
        <v>134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135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48">
        <v>34</v>
      </c>
      <c r="B70" s="249" t="s">
        <v>227</v>
      </c>
      <c r="C70" s="260" t="s">
        <v>228</v>
      </c>
      <c r="D70" s="250" t="s">
        <v>185</v>
      </c>
      <c r="E70" s="251">
        <v>2</v>
      </c>
      <c r="F70" s="252"/>
      <c r="G70" s="253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15</v>
      </c>
      <c r="M70" s="231">
        <f>G70*(1+L70/100)</f>
        <v>0</v>
      </c>
      <c r="N70" s="231">
        <v>7.2599999999999998E-2</v>
      </c>
      <c r="O70" s="231">
        <f>ROUND(E70*N70,2)</f>
        <v>0.15</v>
      </c>
      <c r="P70" s="231">
        <v>0</v>
      </c>
      <c r="Q70" s="231">
        <f>ROUND(E70*P70,2)</f>
        <v>0</v>
      </c>
      <c r="R70" s="231"/>
      <c r="S70" s="231" t="s">
        <v>133</v>
      </c>
      <c r="T70" s="231" t="s">
        <v>133</v>
      </c>
      <c r="U70" s="231">
        <v>1.1964999999999999</v>
      </c>
      <c r="V70" s="231">
        <f>ROUND(E70*U70,2)</f>
        <v>2.39</v>
      </c>
      <c r="W70" s="231"/>
      <c r="X70" s="231" t="s">
        <v>134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135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48">
        <v>35</v>
      </c>
      <c r="B71" s="249" t="s">
        <v>229</v>
      </c>
      <c r="C71" s="260" t="s">
        <v>230</v>
      </c>
      <c r="D71" s="250" t="s">
        <v>185</v>
      </c>
      <c r="E71" s="251">
        <v>1</v>
      </c>
      <c r="F71" s="252"/>
      <c r="G71" s="253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15</v>
      </c>
      <c r="M71" s="231">
        <f>G71*(1+L71/100)</f>
        <v>0</v>
      </c>
      <c r="N71" s="231">
        <v>3.993E-2</v>
      </c>
      <c r="O71" s="231">
        <f>ROUND(E71*N71,2)</f>
        <v>0.04</v>
      </c>
      <c r="P71" s="231">
        <v>0</v>
      </c>
      <c r="Q71" s="231">
        <f>ROUND(E71*P71,2)</f>
        <v>0</v>
      </c>
      <c r="R71" s="231"/>
      <c r="S71" s="231" t="s">
        <v>133</v>
      </c>
      <c r="T71" s="231" t="s">
        <v>133</v>
      </c>
      <c r="U71" s="231">
        <v>0.96099999999999997</v>
      </c>
      <c r="V71" s="231">
        <f>ROUND(E71*U71,2)</f>
        <v>0.96</v>
      </c>
      <c r="W71" s="231"/>
      <c r="X71" s="231" t="s">
        <v>134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135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48">
        <v>36</v>
      </c>
      <c r="B72" s="249" t="s">
        <v>231</v>
      </c>
      <c r="C72" s="260" t="s">
        <v>232</v>
      </c>
      <c r="D72" s="250" t="s">
        <v>185</v>
      </c>
      <c r="E72" s="251">
        <v>1</v>
      </c>
      <c r="F72" s="252"/>
      <c r="G72" s="253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15</v>
      </c>
      <c r="M72" s="231">
        <f>G72*(1+L72/100)</f>
        <v>0</v>
      </c>
      <c r="N72" s="231">
        <v>2.0000000000000002E-5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133</v>
      </c>
      <c r="T72" s="231" t="s">
        <v>165</v>
      </c>
      <c r="U72" s="231">
        <v>0.86799999999999999</v>
      </c>
      <c r="V72" s="231">
        <f>ROUND(E72*U72,2)</f>
        <v>0.87</v>
      </c>
      <c r="W72" s="231"/>
      <c r="X72" s="231" t="s">
        <v>134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135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5">
      <c r="A73" s="236" t="s">
        <v>128</v>
      </c>
      <c r="B73" s="237" t="s">
        <v>82</v>
      </c>
      <c r="C73" s="257" t="s">
        <v>83</v>
      </c>
      <c r="D73" s="238"/>
      <c r="E73" s="239"/>
      <c r="F73" s="240"/>
      <c r="G73" s="241">
        <f>SUMIF(AG74:AG80,"&lt;&gt;NOR",G74:G80)</f>
        <v>0</v>
      </c>
      <c r="H73" s="235"/>
      <c r="I73" s="235">
        <f>SUM(I74:I80)</f>
        <v>0</v>
      </c>
      <c r="J73" s="235"/>
      <c r="K73" s="235">
        <f>SUM(K74:K80)</f>
        <v>0</v>
      </c>
      <c r="L73" s="235"/>
      <c r="M73" s="235">
        <f>SUM(M74:M80)</f>
        <v>0</v>
      </c>
      <c r="N73" s="235"/>
      <c r="O73" s="235">
        <f>SUM(O74:O80)</f>
        <v>0</v>
      </c>
      <c r="P73" s="235"/>
      <c r="Q73" s="235">
        <f>SUM(Q74:Q80)</f>
        <v>0.26</v>
      </c>
      <c r="R73" s="235"/>
      <c r="S73" s="235"/>
      <c r="T73" s="235"/>
      <c r="U73" s="235"/>
      <c r="V73" s="235">
        <f>SUM(V74:V80)</f>
        <v>58.15</v>
      </c>
      <c r="W73" s="235"/>
      <c r="X73" s="235"/>
      <c r="AG73" t="s">
        <v>129</v>
      </c>
    </row>
    <row r="74" spans="1:60" outlineLevel="1" x14ac:dyDescent="0.25">
      <c r="A74" s="248">
        <v>37</v>
      </c>
      <c r="B74" s="249" t="s">
        <v>233</v>
      </c>
      <c r="C74" s="260" t="s">
        <v>234</v>
      </c>
      <c r="D74" s="250" t="s">
        <v>185</v>
      </c>
      <c r="E74" s="251">
        <v>8</v>
      </c>
      <c r="F74" s="252"/>
      <c r="G74" s="253">
        <f>ROUND(E74*F74,2)</f>
        <v>0</v>
      </c>
      <c r="H74" s="232"/>
      <c r="I74" s="231">
        <f>ROUND(E74*H74,2)</f>
        <v>0</v>
      </c>
      <c r="J74" s="232"/>
      <c r="K74" s="231">
        <f>ROUND(E74*J74,2)</f>
        <v>0</v>
      </c>
      <c r="L74" s="231">
        <v>15</v>
      </c>
      <c r="M74" s="231">
        <f>G74*(1+L74/100)</f>
        <v>0</v>
      </c>
      <c r="N74" s="231">
        <v>2.0000000000000002E-5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 t="s">
        <v>133</v>
      </c>
      <c r="T74" s="231" t="s">
        <v>133</v>
      </c>
      <c r="U74" s="231">
        <v>4.0199999999999996</v>
      </c>
      <c r="V74" s="231">
        <f>ROUND(E74*U74,2)</f>
        <v>32.159999999999997</v>
      </c>
      <c r="W74" s="231"/>
      <c r="X74" s="231" t="s">
        <v>134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135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40.799999999999997" outlineLevel="1" x14ac:dyDescent="0.25">
      <c r="A75" s="248">
        <v>38</v>
      </c>
      <c r="B75" s="249" t="s">
        <v>235</v>
      </c>
      <c r="C75" s="260" t="s">
        <v>236</v>
      </c>
      <c r="D75" s="250" t="s">
        <v>185</v>
      </c>
      <c r="E75" s="251">
        <v>1</v>
      </c>
      <c r="F75" s="252"/>
      <c r="G75" s="253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15</v>
      </c>
      <c r="M75" s="231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 t="s">
        <v>133</v>
      </c>
      <c r="T75" s="231" t="s">
        <v>165</v>
      </c>
      <c r="U75" s="231">
        <v>10.728</v>
      </c>
      <c r="V75" s="231">
        <f>ROUND(E75*U75,2)</f>
        <v>10.73</v>
      </c>
      <c r="W75" s="231"/>
      <c r="X75" s="231" t="s">
        <v>134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135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48">
        <v>39</v>
      </c>
      <c r="B76" s="249" t="s">
        <v>237</v>
      </c>
      <c r="C76" s="260" t="s">
        <v>238</v>
      </c>
      <c r="D76" s="250" t="s">
        <v>185</v>
      </c>
      <c r="E76" s="251">
        <v>1</v>
      </c>
      <c r="F76" s="252"/>
      <c r="G76" s="253">
        <f>ROUND(E76*F76,2)</f>
        <v>0</v>
      </c>
      <c r="H76" s="232"/>
      <c r="I76" s="231">
        <f>ROUND(E76*H76,2)</f>
        <v>0</v>
      </c>
      <c r="J76" s="232"/>
      <c r="K76" s="231">
        <f>ROUND(E76*J76,2)</f>
        <v>0</v>
      </c>
      <c r="L76" s="231">
        <v>15</v>
      </c>
      <c r="M76" s="231">
        <f>G76*(1+L76/100)</f>
        <v>0</v>
      </c>
      <c r="N76" s="231">
        <v>0</v>
      </c>
      <c r="O76" s="231">
        <f>ROUND(E76*N76,2)</f>
        <v>0</v>
      </c>
      <c r="P76" s="231">
        <v>0.17399999999999999</v>
      </c>
      <c r="Q76" s="231">
        <f>ROUND(E76*P76,2)</f>
        <v>0.17</v>
      </c>
      <c r="R76" s="231"/>
      <c r="S76" s="231" t="s">
        <v>133</v>
      </c>
      <c r="T76" s="231" t="s">
        <v>133</v>
      </c>
      <c r="U76" s="231">
        <v>0.95</v>
      </c>
      <c r="V76" s="231">
        <f>ROUND(E76*U76,2)</f>
        <v>0.95</v>
      </c>
      <c r="W76" s="231"/>
      <c r="X76" s="231" t="s">
        <v>134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135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399999999999999" outlineLevel="1" x14ac:dyDescent="0.25">
      <c r="A77" s="248">
        <v>40</v>
      </c>
      <c r="B77" s="249" t="s">
        <v>239</v>
      </c>
      <c r="C77" s="260" t="s">
        <v>240</v>
      </c>
      <c r="D77" s="250" t="s">
        <v>185</v>
      </c>
      <c r="E77" s="251">
        <v>1</v>
      </c>
      <c r="F77" s="252"/>
      <c r="G77" s="253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15</v>
      </c>
      <c r="M77" s="231">
        <f>G77*(1+L77/100)</f>
        <v>0</v>
      </c>
      <c r="N77" s="231">
        <v>1.9000000000000001E-4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 t="s">
        <v>133</v>
      </c>
      <c r="T77" s="231" t="s">
        <v>165</v>
      </c>
      <c r="U77" s="231">
        <v>2.3220000000000001</v>
      </c>
      <c r="V77" s="231">
        <f>ROUND(E77*U77,2)</f>
        <v>2.3199999999999998</v>
      </c>
      <c r="W77" s="231"/>
      <c r="X77" s="231" t="s">
        <v>134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135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48">
        <v>41</v>
      </c>
      <c r="B78" s="249" t="s">
        <v>241</v>
      </c>
      <c r="C78" s="260" t="s">
        <v>242</v>
      </c>
      <c r="D78" s="250" t="s">
        <v>168</v>
      </c>
      <c r="E78" s="251">
        <v>1</v>
      </c>
      <c r="F78" s="252"/>
      <c r="G78" s="253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15</v>
      </c>
      <c r="M78" s="231">
        <f>G78*(1+L78/100)</f>
        <v>0</v>
      </c>
      <c r="N78" s="231">
        <v>0</v>
      </c>
      <c r="O78" s="231">
        <f>ROUND(E78*N78,2)</f>
        <v>0</v>
      </c>
      <c r="P78" s="231">
        <v>8.8099999999999998E-2</v>
      </c>
      <c r="Q78" s="231">
        <f>ROUND(E78*P78,2)</f>
        <v>0.09</v>
      </c>
      <c r="R78" s="231"/>
      <c r="S78" s="231" t="s">
        <v>133</v>
      </c>
      <c r="T78" s="231" t="s">
        <v>133</v>
      </c>
      <c r="U78" s="231">
        <v>0.39</v>
      </c>
      <c r="V78" s="231">
        <f>ROUND(E78*U78,2)</f>
        <v>0.39</v>
      </c>
      <c r="W78" s="231"/>
      <c r="X78" s="231" t="s">
        <v>134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135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48">
        <v>42</v>
      </c>
      <c r="B79" s="249" t="s">
        <v>243</v>
      </c>
      <c r="C79" s="260" t="s">
        <v>244</v>
      </c>
      <c r="D79" s="250" t="s">
        <v>185</v>
      </c>
      <c r="E79" s="251">
        <v>4</v>
      </c>
      <c r="F79" s="252"/>
      <c r="G79" s="253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15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 t="s">
        <v>190</v>
      </c>
      <c r="T79" s="231" t="s">
        <v>165</v>
      </c>
      <c r="U79" s="231">
        <v>1.45</v>
      </c>
      <c r="V79" s="231">
        <f>ROUND(E79*U79,2)</f>
        <v>5.8</v>
      </c>
      <c r="W79" s="231"/>
      <c r="X79" s="231" t="s">
        <v>134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135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48">
        <v>43</v>
      </c>
      <c r="B80" s="249" t="s">
        <v>245</v>
      </c>
      <c r="C80" s="260" t="s">
        <v>246</v>
      </c>
      <c r="D80" s="250" t="s">
        <v>185</v>
      </c>
      <c r="E80" s="251">
        <v>4</v>
      </c>
      <c r="F80" s="252"/>
      <c r="G80" s="253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15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190</v>
      </c>
      <c r="T80" s="231" t="s">
        <v>165</v>
      </c>
      <c r="U80" s="231">
        <v>1.45</v>
      </c>
      <c r="V80" s="231">
        <f>ROUND(E80*U80,2)</f>
        <v>5.8</v>
      </c>
      <c r="W80" s="231"/>
      <c r="X80" s="231" t="s">
        <v>134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135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5">
      <c r="A81" s="236" t="s">
        <v>128</v>
      </c>
      <c r="B81" s="237" t="s">
        <v>84</v>
      </c>
      <c r="C81" s="257" t="s">
        <v>85</v>
      </c>
      <c r="D81" s="238"/>
      <c r="E81" s="239"/>
      <c r="F81" s="240"/>
      <c r="G81" s="241">
        <f>SUMIF(AG82:AG83,"&lt;&gt;NOR",G82:G83)</f>
        <v>0</v>
      </c>
      <c r="H81" s="235"/>
      <c r="I81" s="235">
        <f>SUM(I82:I83)</f>
        <v>0</v>
      </c>
      <c r="J81" s="235"/>
      <c r="K81" s="235">
        <f>SUM(K82:K83)</f>
        <v>0</v>
      </c>
      <c r="L81" s="235"/>
      <c r="M81" s="235">
        <f>SUM(M82:M83)</f>
        <v>0</v>
      </c>
      <c r="N81" s="235"/>
      <c r="O81" s="235">
        <f>SUM(O82:O83)</f>
        <v>0.1</v>
      </c>
      <c r="P81" s="235"/>
      <c r="Q81" s="235">
        <f>SUM(Q82:Q83)</f>
        <v>0</v>
      </c>
      <c r="R81" s="235"/>
      <c r="S81" s="235"/>
      <c r="T81" s="235"/>
      <c r="U81" s="235"/>
      <c r="V81" s="235">
        <f>SUM(V82:V83)</f>
        <v>3.54</v>
      </c>
      <c r="W81" s="235"/>
      <c r="X81" s="235"/>
      <c r="AG81" t="s">
        <v>129</v>
      </c>
    </row>
    <row r="82" spans="1:60" ht="20.399999999999999" outlineLevel="1" x14ac:dyDescent="0.25">
      <c r="A82" s="248">
        <v>44</v>
      </c>
      <c r="B82" s="249" t="s">
        <v>247</v>
      </c>
      <c r="C82" s="260" t="s">
        <v>248</v>
      </c>
      <c r="D82" s="250" t="s">
        <v>132</v>
      </c>
      <c r="E82" s="251">
        <v>3.4</v>
      </c>
      <c r="F82" s="252"/>
      <c r="G82" s="253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15</v>
      </c>
      <c r="M82" s="231">
        <f>G82*(1+L82/100)</f>
        <v>0</v>
      </c>
      <c r="N82" s="231">
        <v>4.7600000000000003E-3</v>
      </c>
      <c r="O82" s="231">
        <f>ROUND(E82*N82,2)</f>
        <v>0.02</v>
      </c>
      <c r="P82" s="231">
        <v>0</v>
      </c>
      <c r="Q82" s="231">
        <f>ROUND(E82*P82,2)</f>
        <v>0</v>
      </c>
      <c r="R82" s="231"/>
      <c r="S82" s="231" t="s">
        <v>249</v>
      </c>
      <c r="T82" s="231" t="s">
        <v>249</v>
      </c>
      <c r="U82" s="231">
        <v>1.04</v>
      </c>
      <c r="V82" s="231">
        <f>ROUND(E82*U82,2)</f>
        <v>3.54</v>
      </c>
      <c r="W82" s="231"/>
      <c r="X82" s="231" t="s">
        <v>134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135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48">
        <v>45</v>
      </c>
      <c r="B83" s="249" t="s">
        <v>250</v>
      </c>
      <c r="C83" s="260" t="s">
        <v>251</v>
      </c>
      <c r="D83" s="250" t="s">
        <v>132</v>
      </c>
      <c r="E83" s="251">
        <v>3.91</v>
      </c>
      <c r="F83" s="252"/>
      <c r="G83" s="253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15</v>
      </c>
      <c r="M83" s="231">
        <f>G83*(1+L83/100)</f>
        <v>0</v>
      </c>
      <c r="N83" s="231">
        <v>2.07E-2</v>
      </c>
      <c r="O83" s="231">
        <f>ROUND(E83*N83,2)</f>
        <v>0.08</v>
      </c>
      <c r="P83" s="231">
        <v>0</v>
      </c>
      <c r="Q83" s="231">
        <f>ROUND(E83*P83,2)</f>
        <v>0</v>
      </c>
      <c r="R83" s="231" t="s">
        <v>252</v>
      </c>
      <c r="S83" s="231" t="s">
        <v>133</v>
      </c>
      <c r="T83" s="231" t="s">
        <v>133</v>
      </c>
      <c r="U83" s="231">
        <v>0</v>
      </c>
      <c r="V83" s="231">
        <f>ROUND(E83*U83,2)</f>
        <v>0</v>
      </c>
      <c r="W83" s="231"/>
      <c r="X83" s="231" t="s">
        <v>253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254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5">
      <c r="A84" s="236" t="s">
        <v>128</v>
      </c>
      <c r="B84" s="237" t="s">
        <v>86</v>
      </c>
      <c r="C84" s="257" t="s">
        <v>87</v>
      </c>
      <c r="D84" s="238"/>
      <c r="E84" s="239"/>
      <c r="F84" s="240"/>
      <c r="G84" s="241">
        <f>SUMIF(AG85:AG93,"&lt;&gt;NOR",G85:G93)</f>
        <v>0</v>
      </c>
      <c r="H84" s="235"/>
      <c r="I84" s="235">
        <f>SUM(I85:I93)</f>
        <v>0</v>
      </c>
      <c r="J84" s="235"/>
      <c r="K84" s="235">
        <f>SUM(K85:K93)</f>
        <v>0</v>
      </c>
      <c r="L84" s="235"/>
      <c r="M84" s="235">
        <f>SUM(M85:M93)</f>
        <v>0</v>
      </c>
      <c r="N84" s="235"/>
      <c r="O84" s="235">
        <f>SUM(O85:O93)</f>
        <v>0.32</v>
      </c>
      <c r="P84" s="235"/>
      <c r="Q84" s="235">
        <f>SUM(Q85:Q93)</f>
        <v>7.0000000000000007E-2</v>
      </c>
      <c r="R84" s="235"/>
      <c r="S84" s="235"/>
      <c r="T84" s="235"/>
      <c r="U84" s="235"/>
      <c r="V84" s="235">
        <f>SUM(V85:V93)</f>
        <v>60.77</v>
      </c>
      <c r="W84" s="235"/>
      <c r="X84" s="235"/>
      <c r="AG84" t="s">
        <v>129</v>
      </c>
    </row>
    <row r="85" spans="1:60" outlineLevel="1" x14ac:dyDescent="0.25">
      <c r="A85" s="248">
        <v>46</v>
      </c>
      <c r="B85" s="249" t="s">
        <v>255</v>
      </c>
      <c r="C85" s="260" t="s">
        <v>256</v>
      </c>
      <c r="D85" s="250" t="s">
        <v>257</v>
      </c>
      <c r="E85" s="251">
        <v>74.260000000000005</v>
      </c>
      <c r="F85" s="252"/>
      <c r="G85" s="253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15</v>
      </c>
      <c r="M85" s="231">
        <f>G85*(1+L85/100)</f>
        <v>0</v>
      </c>
      <c r="N85" s="231">
        <v>0</v>
      </c>
      <c r="O85" s="231">
        <f>ROUND(E85*N85,2)</f>
        <v>0</v>
      </c>
      <c r="P85" s="231">
        <v>0</v>
      </c>
      <c r="Q85" s="231">
        <f>ROUND(E85*P85,2)</f>
        <v>0</v>
      </c>
      <c r="R85" s="231"/>
      <c r="S85" s="231" t="s">
        <v>133</v>
      </c>
      <c r="T85" s="231" t="s">
        <v>133</v>
      </c>
      <c r="U85" s="231">
        <v>0.18099999999999999</v>
      </c>
      <c r="V85" s="231">
        <f>ROUND(E85*U85,2)</f>
        <v>13.44</v>
      </c>
      <c r="W85" s="231"/>
      <c r="X85" s="231" t="s">
        <v>134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135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48">
        <v>47</v>
      </c>
      <c r="B86" s="249" t="s">
        <v>258</v>
      </c>
      <c r="C86" s="260" t="s">
        <v>259</v>
      </c>
      <c r="D86" s="250" t="s">
        <v>132</v>
      </c>
      <c r="E86" s="251">
        <v>69</v>
      </c>
      <c r="F86" s="252"/>
      <c r="G86" s="253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15</v>
      </c>
      <c r="M86" s="231">
        <f>G86*(1+L86/100)</f>
        <v>0</v>
      </c>
      <c r="N86" s="231">
        <v>0</v>
      </c>
      <c r="O86" s="231">
        <f>ROUND(E86*N86,2)</f>
        <v>0</v>
      </c>
      <c r="P86" s="231">
        <v>1E-3</v>
      </c>
      <c r="Q86" s="231">
        <f>ROUND(E86*P86,2)</f>
        <v>7.0000000000000007E-2</v>
      </c>
      <c r="R86" s="231"/>
      <c r="S86" s="231" t="s">
        <v>133</v>
      </c>
      <c r="T86" s="231" t="s">
        <v>133</v>
      </c>
      <c r="U86" s="231">
        <v>0.255</v>
      </c>
      <c r="V86" s="231">
        <f>ROUND(E86*U86,2)</f>
        <v>17.600000000000001</v>
      </c>
      <c r="W86" s="231"/>
      <c r="X86" s="231" t="s">
        <v>134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135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0.399999999999999" outlineLevel="1" x14ac:dyDescent="0.25">
      <c r="A87" s="248">
        <v>48</v>
      </c>
      <c r="B87" s="249" t="s">
        <v>260</v>
      </c>
      <c r="C87" s="260" t="s">
        <v>261</v>
      </c>
      <c r="D87" s="250" t="s">
        <v>132</v>
      </c>
      <c r="E87" s="251">
        <v>65.599999999999994</v>
      </c>
      <c r="F87" s="252"/>
      <c r="G87" s="253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15</v>
      </c>
      <c r="M87" s="231">
        <f>G87*(1+L87/100)</f>
        <v>0</v>
      </c>
      <c r="N87" s="231">
        <v>3.3E-4</v>
      </c>
      <c r="O87" s="231">
        <f>ROUND(E87*N87,2)</f>
        <v>0.02</v>
      </c>
      <c r="P87" s="231">
        <v>0</v>
      </c>
      <c r="Q87" s="231">
        <f>ROUND(E87*P87,2)</f>
        <v>0</v>
      </c>
      <c r="R87" s="231"/>
      <c r="S87" s="231" t="s">
        <v>133</v>
      </c>
      <c r="T87" s="231" t="s">
        <v>133</v>
      </c>
      <c r="U87" s="231">
        <v>0.45</v>
      </c>
      <c r="V87" s="231">
        <f>ROUND(E87*U87,2)</f>
        <v>29.52</v>
      </c>
      <c r="W87" s="231"/>
      <c r="X87" s="231" t="s">
        <v>134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135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48">
        <v>49</v>
      </c>
      <c r="B88" s="249" t="s">
        <v>262</v>
      </c>
      <c r="C88" s="260" t="s">
        <v>263</v>
      </c>
      <c r="D88" s="250" t="s">
        <v>257</v>
      </c>
      <c r="E88" s="251">
        <v>1.4</v>
      </c>
      <c r="F88" s="252"/>
      <c r="G88" s="253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15</v>
      </c>
      <c r="M88" s="231">
        <f>G88*(1+L88/100)</f>
        <v>0</v>
      </c>
      <c r="N88" s="231">
        <v>0</v>
      </c>
      <c r="O88" s="231">
        <f>ROUND(E88*N88,2)</f>
        <v>0</v>
      </c>
      <c r="P88" s="231">
        <v>0</v>
      </c>
      <c r="Q88" s="231">
        <f>ROUND(E88*P88,2)</f>
        <v>0</v>
      </c>
      <c r="R88" s="231"/>
      <c r="S88" s="231" t="s">
        <v>133</v>
      </c>
      <c r="T88" s="231" t="s">
        <v>133</v>
      </c>
      <c r="U88" s="231">
        <v>0.152</v>
      </c>
      <c r="V88" s="231">
        <f>ROUND(E88*U88,2)</f>
        <v>0.21</v>
      </c>
      <c r="W88" s="231"/>
      <c r="X88" s="231" t="s">
        <v>134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135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42">
        <v>50</v>
      </c>
      <c r="B89" s="243" t="s">
        <v>264</v>
      </c>
      <c r="C89" s="258" t="s">
        <v>265</v>
      </c>
      <c r="D89" s="244" t="s">
        <v>257</v>
      </c>
      <c r="E89" s="245">
        <v>81.686000000000007</v>
      </c>
      <c r="F89" s="246"/>
      <c r="G89" s="247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15</v>
      </c>
      <c r="M89" s="231">
        <f>G89*(1+L89/100)</f>
        <v>0</v>
      </c>
      <c r="N89" s="231">
        <v>5.0000000000000001E-4</v>
      </c>
      <c r="O89" s="231">
        <f>ROUND(E89*N89,2)</f>
        <v>0.04</v>
      </c>
      <c r="P89" s="231">
        <v>0</v>
      </c>
      <c r="Q89" s="231">
        <f>ROUND(E89*P89,2)</f>
        <v>0</v>
      </c>
      <c r="R89" s="231" t="s">
        <v>252</v>
      </c>
      <c r="S89" s="231" t="s">
        <v>133</v>
      </c>
      <c r="T89" s="231" t="s">
        <v>133</v>
      </c>
      <c r="U89" s="231">
        <v>0</v>
      </c>
      <c r="V89" s="231">
        <f>ROUND(E89*U89,2)</f>
        <v>0</v>
      </c>
      <c r="W89" s="231"/>
      <c r="X89" s="231" t="s">
        <v>253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254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29"/>
      <c r="B90" s="230"/>
      <c r="C90" s="259" t="s">
        <v>266</v>
      </c>
      <c r="D90" s="233"/>
      <c r="E90" s="234">
        <v>81.686000000000007</v>
      </c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12"/>
      <c r="Z90" s="212"/>
      <c r="AA90" s="212"/>
      <c r="AB90" s="212"/>
      <c r="AC90" s="212"/>
      <c r="AD90" s="212"/>
      <c r="AE90" s="212"/>
      <c r="AF90" s="212"/>
      <c r="AG90" s="212" t="s">
        <v>137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0.399999999999999" outlineLevel="1" x14ac:dyDescent="0.25">
      <c r="A91" s="242">
        <v>51</v>
      </c>
      <c r="B91" s="243" t="s">
        <v>267</v>
      </c>
      <c r="C91" s="258" t="s">
        <v>268</v>
      </c>
      <c r="D91" s="244" t="s">
        <v>132</v>
      </c>
      <c r="E91" s="245">
        <v>72.16</v>
      </c>
      <c r="F91" s="246"/>
      <c r="G91" s="247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15</v>
      </c>
      <c r="M91" s="231">
        <f>G91*(1+L91/100)</f>
        <v>0</v>
      </c>
      <c r="N91" s="231">
        <v>3.5999999999999999E-3</v>
      </c>
      <c r="O91" s="231">
        <f>ROUND(E91*N91,2)</f>
        <v>0.26</v>
      </c>
      <c r="P91" s="231">
        <v>0</v>
      </c>
      <c r="Q91" s="231">
        <f>ROUND(E91*P91,2)</f>
        <v>0</v>
      </c>
      <c r="R91" s="231" t="s">
        <v>252</v>
      </c>
      <c r="S91" s="231" t="s">
        <v>133</v>
      </c>
      <c r="T91" s="231" t="s">
        <v>133</v>
      </c>
      <c r="U91" s="231">
        <v>0</v>
      </c>
      <c r="V91" s="231">
        <f>ROUND(E91*U91,2)</f>
        <v>0</v>
      </c>
      <c r="W91" s="231"/>
      <c r="X91" s="231" t="s">
        <v>253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254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29"/>
      <c r="B92" s="230"/>
      <c r="C92" s="259" t="s">
        <v>269</v>
      </c>
      <c r="D92" s="233"/>
      <c r="E92" s="234">
        <v>72.16</v>
      </c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137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48">
        <v>52</v>
      </c>
      <c r="B93" s="249" t="s">
        <v>270</v>
      </c>
      <c r="C93" s="260" t="s">
        <v>271</v>
      </c>
      <c r="D93" s="250" t="s">
        <v>185</v>
      </c>
      <c r="E93" s="251">
        <v>2</v>
      </c>
      <c r="F93" s="252"/>
      <c r="G93" s="253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15</v>
      </c>
      <c r="M93" s="231">
        <f>G93*(1+L93/100)</f>
        <v>0</v>
      </c>
      <c r="N93" s="231">
        <v>1.3999999999999999E-4</v>
      </c>
      <c r="O93" s="231">
        <f>ROUND(E93*N93,2)</f>
        <v>0</v>
      </c>
      <c r="P93" s="231">
        <v>0</v>
      </c>
      <c r="Q93" s="231">
        <f>ROUND(E93*P93,2)</f>
        <v>0</v>
      </c>
      <c r="R93" s="231" t="s">
        <v>252</v>
      </c>
      <c r="S93" s="231" t="s">
        <v>133</v>
      </c>
      <c r="T93" s="231" t="s">
        <v>133</v>
      </c>
      <c r="U93" s="231">
        <v>0</v>
      </c>
      <c r="V93" s="231">
        <f>ROUND(E93*U93,2)</f>
        <v>0</v>
      </c>
      <c r="W93" s="231"/>
      <c r="X93" s="231" t="s">
        <v>253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254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5">
      <c r="A94" s="236" t="s">
        <v>128</v>
      </c>
      <c r="B94" s="237" t="s">
        <v>88</v>
      </c>
      <c r="C94" s="257" t="s">
        <v>89</v>
      </c>
      <c r="D94" s="238"/>
      <c r="E94" s="239"/>
      <c r="F94" s="240"/>
      <c r="G94" s="241">
        <f>SUMIF(AG95:AG99,"&lt;&gt;NOR",G95:G99)</f>
        <v>0</v>
      </c>
      <c r="H94" s="235"/>
      <c r="I94" s="235">
        <f>SUM(I95:I99)</f>
        <v>0</v>
      </c>
      <c r="J94" s="235"/>
      <c r="K94" s="235">
        <f>SUM(K95:K99)</f>
        <v>0</v>
      </c>
      <c r="L94" s="235"/>
      <c r="M94" s="235">
        <f>SUM(M95:M99)</f>
        <v>0</v>
      </c>
      <c r="N94" s="235"/>
      <c r="O94" s="235">
        <f>SUM(O95:O99)</f>
        <v>0.54</v>
      </c>
      <c r="P94" s="235"/>
      <c r="Q94" s="235">
        <f>SUM(Q95:Q99)</f>
        <v>0</v>
      </c>
      <c r="R94" s="235"/>
      <c r="S94" s="235"/>
      <c r="T94" s="235"/>
      <c r="U94" s="235"/>
      <c r="V94" s="235">
        <f>SUM(V95:V99)</f>
        <v>20.32</v>
      </c>
      <c r="W94" s="235"/>
      <c r="X94" s="235"/>
      <c r="AG94" t="s">
        <v>129</v>
      </c>
    </row>
    <row r="95" spans="1:60" outlineLevel="1" x14ac:dyDescent="0.25">
      <c r="A95" s="242">
        <v>53</v>
      </c>
      <c r="B95" s="243" t="s">
        <v>272</v>
      </c>
      <c r="C95" s="258" t="s">
        <v>273</v>
      </c>
      <c r="D95" s="244" t="s">
        <v>132</v>
      </c>
      <c r="E95" s="245">
        <v>20.65</v>
      </c>
      <c r="F95" s="246"/>
      <c r="G95" s="247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15</v>
      </c>
      <c r="M95" s="231">
        <f>G95*(1+L95/100)</f>
        <v>0</v>
      </c>
      <c r="N95" s="231">
        <v>4.9699999999999996E-3</v>
      </c>
      <c r="O95" s="231">
        <f>ROUND(E95*N95,2)</f>
        <v>0.1</v>
      </c>
      <c r="P95" s="231">
        <v>0</v>
      </c>
      <c r="Q95" s="231">
        <f>ROUND(E95*P95,2)</f>
        <v>0</v>
      </c>
      <c r="R95" s="231"/>
      <c r="S95" s="231" t="s">
        <v>249</v>
      </c>
      <c r="T95" s="231" t="s">
        <v>249</v>
      </c>
      <c r="U95" s="231">
        <v>0.98399999999999999</v>
      </c>
      <c r="V95" s="231">
        <f>ROUND(E95*U95,2)</f>
        <v>20.32</v>
      </c>
      <c r="W95" s="231"/>
      <c r="X95" s="231" t="s">
        <v>134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135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29"/>
      <c r="B96" s="230"/>
      <c r="C96" s="259" t="s">
        <v>274</v>
      </c>
      <c r="D96" s="233"/>
      <c r="E96" s="234">
        <v>14.05</v>
      </c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2"/>
      <c r="Z96" s="212"/>
      <c r="AA96" s="212"/>
      <c r="AB96" s="212"/>
      <c r="AC96" s="212"/>
      <c r="AD96" s="212"/>
      <c r="AE96" s="212"/>
      <c r="AF96" s="212"/>
      <c r="AG96" s="212" t="s">
        <v>137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29"/>
      <c r="B97" s="230"/>
      <c r="C97" s="259" t="s">
        <v>275</v>
      </c>
      <c r="D97" s="233"/>
      <c r="E97" s="234">
        <v>6.6</v>
      </c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2"/>
      <c r="Z97" s="212"/>
      <c r="AA97" s="212"/>
      <c r="AB97" s="212"/>
      <c r="AC97" s="212"/>
      <c r="AD97" s="212"/>
      <c r="AE97" s="212"/>
      <c r="AF97" s="212"/>
      <c r="AG97" s="212" t="s">
        <v>137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42">
        <v>54</v>
      </c>
      <c r="B98" s="243" t="s">
        <v>276</v>
      </c>
      <c r="C98" s="258" t="s">
        <v>277</v>
      </c>
      <c r="D98" s="244" t="s">
        <v>132</v>
      </c>
      <c r="E98" s="245">
        <v>23.747499999999999</v>
      </c>
      <c r="F98" s="246"/>
      <c r="G98" s="247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15</v>
      </c>
      <c r="M98" s="231">
        <f>G98*(1+L98/100)</f>
        <v>0</v>
      </c>
      <c r="N98" s="231">
        <v>1.8499999999999999E-2</v>
      </c>
      <c r="O98" s="231">
        <f>ROUND(E98*N98,2)</f>
        <v>0.44</v>
      </c>
      <c r="P98" s="231">
        <v>0</v>
      </c>
      <c r="Q98" s="231">
        <f>ROUND(E98*P98,2)</f>
        <v>0</v>
      </c>
      <c r="R98" s="231" t="s">
        <v>252</v>
      </c>
      <c r="S98" s="231" t="s">
        <v>133</v>
      </c>
      <c r="T98" s="231" t="s">
        <v>133</v>
      </c>
      <c r="U98" s="231">
        <v>0</v>
      </c>
      <c r="V98" s="231">
        <f>ROUND(E98*U98,2)</f>
        <v>0</v>
      </c>
      <c r="W98" s="231"/>
      <c r="X98" s="231" t="s">
        <v>253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254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29"/>
      <c r="B99" s="230"/>
      <c r="C99" s="259" t="s">
        <v>278</v>
      </c>
      <c r="D99" s="233"/>
      <c r="E99" s="234">
        <v>23.747499999999999</v>
      </c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12"/>
      <c r="Z99" s="212"/>
      <c r="AA99" s="212"/>
      <c r="AB99" s="212"/>
      <c r="AC99" s="212"/>
      <c r="AD99" s="212"/>
      <c r="AE99" s="212"/>
      <c r="AF99" s="212"/>
      <c r="AG99" s="212" t="s">
        <v>137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x14ac:dyDescent="0.25">
      <c r="A100" s="236" t="s">
        <v>128</v>
      </c>
      <c r="B100" s="237" t="s">
        <v>90</v>
      </c>
      <c r="C100" s="257" t="s">
        <v>91</v>
      </c>
      <c r="D100" s="238"/>
      <c r="E100" s="239"/>
      <c r="F100" s="240"/>
      <c r="G100" s="241">
        <f>SUMIF(AG101:AG101,"&lt;&gt;NOR",G101:G101)</f>
        <v>0</v>
      </c>
      <c r="H100" s="235"/>
      <c r="I100" s="235">
        <f>SUM(I101:I101)</f>
        <v>0</v>
      </c>
      <c r="J100" s="235"/>
      <c r="K100" s="235">
        <f>SUM(K101:K101)</f>
        <v>0</v>
      </c>
      <c r="L100" s="235"/>
      <c r="M100" s="235">
        <f>SUM(M101:M101)</f>
        <v>0</v>
      </c>
      <c r="N100" s="235"/>
      <c r="O100" s="235">
        <f>SUM(O101:O101)</f>
        <v>0</v>
      </c>
      <c r="P100" s="235"/>
      <c r="Q100" s="235">
        <f>SUM(Q101:Q101)</f>
        <v>0</v>
      </c>
      <c r="R100" s="235"/>
      <c r="S100" s="235"/>
      <c r="T100" s="235"/>
      <c r="U100" s="235"/>
      <c r="V100" s="235">
        <f>SUM(V101:V101)</f>
        <v>2.52</v>
      </c>
      <c r="W100" s="235"/>
      <c r="X100" s="235"/>
      <c r="AG100" t="s">
        <v>129</v>
      </c>
    </row>
    <row r="101" spans="1:60" outlineLevel="1" x14ac:dyDescent="0.25">
      <c r="A101" s="248">
        <v>55</v>
      </c>
      <c r="B101" s="249" t="s">
        <v>279</v>
      </c>
      <c r="C101" s="260" t="s">
        <v>280</v>
      </c>
      <c r="D101" s="250" t="s">
        <v>257</v>
      </c>
      <c r="E101" s="251">
        <v>29</v>
      </c>
      <c r="F101" s="252"/>
      <c r="G101" s="253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15</v>
      </c>
      <c r="M101" s="231">
        <f>G101*(1+L101/100)</f>
        <v>0</v>
      </c>
      <c r="N101" s="231">
        <v>6.9999999999999994E-5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 t="s">
        <v>133</v>
      </c>
      <c r="T101" s="231" t="s">
        <v>133</v>
      </c>
      <c r="U101" s="231">
        <v>8.6999999999999994E-2</v>
      </c>
      <c r="V101" s="231">
        <f>ROUND(E101*U101,2)</f>
        <v>2.52</v>
      </c>
      <c r="W101" s="231"/>
      <c r="X101" s="231" t="s">
        <v>134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135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x14ac:dyDescent="0.25">
      <c r="A102" s="236" t="s">
        <v>128</v>
      </c>
      <c r="B102" s="237" t="s">
        <v>92</v>
      </c>
      <c r="C102" s="257" t="s">
        <v>93</v>
      </c>
      <c r="D102" s="238"/>
      <c r="E102" s="239"/>
      <c r="F102" s="240"/>
      <c r="G102" s="241">
        <f>SUMIF(AG103:AG125,"&lt;&gt;NOR",G103:G125)</f>
        <v>0</v>
      </c>
      <c r="H102" s="235"/>
      <c r="I102" s="235">
        <f>SUM(I103:I125)</f>
        <v>0</v>
      </c>
      <c r="J102" s="235"/>
      <c r="K102" s="235">
        <f>SUM(K103:K125)</f>
        <v>0</v>
      </c>
      <c r="L102" s="235"/>
      <c r="M102" s="235">
        <f>SUM(M103:M125)</f>
        <v>0</v>
      </c>
      <c r="N102" s="235"/>
      <c r="O102" s="235">
        <f>SUM(O103:O125)</f>
        <v>0.06</v>
      </c>
      <c r="P102" s="235"/>
      <c r="Q102" s="235">
        <f>SUM(Q103:Q125)</f>
        <v>0</v>
      </c>
      <c r="R102" s="235"/>
      <c r="S102" s="235"/>
      <c r="T102" s="235"/>
      <c r="U102" s="235"/>
      <c r="V102" s="235">
        <f>SUM(V103:V125)</f>
        <v>42.84</v>
      </c>
      <c r="W102" s="235"/>
      <c r="X102" s="235"/>
      <c r="AG102" t="s">
        <v>129</v>
      </c>
    </row>
    <row r="103" spans="1:60" ht="20.399999999999999" outlineLevel="1" x14ac:dyDescent="0.25">
      <c r="A103" s="242">
        <v>56</v>
      </c>
      <c r="B103" s="243" t="s">
        <v>281</v>
      </c>
      <c r="C103" s="258" t="s">
        <v>282</v>
      </c>
      <c r="D103" s="244" t="s">
        <v>132</v>
      </c>
      <c r="E103" s="245">
        <v>117.584</v>
      </c>
      <c r="F103" s="246"/>
      <c r="G103" s="247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15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 t="s">
        <v>133</v>
      </c>
      <c r="T103" s="231" t="s">
        <v>133</v>
      </c>
      <c r="U103" s="231">
        <v>6.9709999999999994E-2</v>
      </c>
      <c r="V103" s="231">
        <f>ROUND(E103*U103,2)</f>
        <v>8.1999999999999993</v>
      </c>
      <c r="W103" s="231"/>
      <c r="X103" s="231" t="s">
        <v>134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135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29"/>
      <c r="B104" s="230"/>
      <c r="C104" s="259" t="s">
        <v>157</v>
      </c>
      <c r="D104" s="233"/>
      <c r="E104" s="234">
        <v>35.088000000000001</v>
      </c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137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29"/>
      <c r="B105" s="230"/>
      <c r="C105" s="259" t="s">
        <v>158</v>
      </c>
      <c r="D105" s="233"/>
      <c r="E105" s="234">
        <v>34.247999999999998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137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29"/>
      <c r="B106" s="230"/>
      <c r="C106" s="259" t="s">
        <v>159</v>
      </c>
      <c r="D106" s="233"/>
      <c r="E106" s="234">
        <v>32.731999999999999</v>
      </c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137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29"/>
      <c r="B107" s="230"/>
      <c r="C107" s="259" t="s">
        <v>160</v>
      </c>
      <c r="D107" s="233"/>
      <c r="E107" s="234">
        <v>15.516</v>
      </c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137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42">
        <v>57</v>
      </c>
      <c r="B108" s="243" t="s">
        <v>283</v>
      </c>
      <c r="C108" s="258" t="s">
        <v>284</v>
      </c>
      <c r="D108" s="244" t="s">
        <v>132</v>
      </c>
      <c r="E108" s="245">
        <v>257.82</v>
      </c>
      <c r="F108" s="246"/>
      <c r="G108" s="247">
        <f>ROUND(E108*F108,2)</f>
        <v>0</v>
      </c>
      <c r="H108" s="232"/>
      <c r="I108" s="231">
        <f>ROUND(E108*H108,2)</f>
        <v>0</v>
      </c>
      <c r="J108" s="232"/>
      <c r="K108" s="231">
        <f>ROUND(E108*J108,2)</f>
        <v>0</v>
      </c>
      <c r="L108" s="231">
        <v>15</v>
      </c>
      <c r="M108" s="231">
        <f>G108*(1+L108/100)</f>
        <v>0</v>
      </c>
      <c r="N108" s="231">
        <v>6.9999999999999994E-5</v>
      </c>
      <c r="O108" s="231">
        <f>ROUND(E108*N108,2)</f>
        <v>0.02</v>
      </c>
      <c r="P108" s="231">
        <v>0</v>
      </c>
      <c r="Q108" s="231">
        <f>ROUND(E108*P108,2)</f>
        <v>0</v>
      </c>
      <c r="R108" s="231"/>
      <c r="S108" s="231" t="s">
        <v>133</v>
      </c>
      <c r="T108" s="231" t="s">
        <v>133</v>
      </c>
      <c r="U108" s="231">
        <v>3.2480000000000002E-2</v>
      </c>
      <c r="V108" s="231">
        <f>ROUND(E108*U108,2)</f>
        <v>8.3699999999999992</v>
      </c>
      <c r="W108" s="231"/>
      <c r="X108" s="231" t="s">
        <v>134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135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29"/>
      <c r="B109" s="230"/>
      <c r="C109" s="259" t="s">
        <v>285</v>
      </c>
      <c r="D109" s="233"/>
      <c r="E109" s="234">
        <v>43.488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137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29"/>
      <c r="B110" s="230"/>
      <c r="C110" s="259" t="s">
        <v>286</v>
      </c>
      <c r="D110" s="233"/>
      <c r="E110" s="234">
        <v>50.927999999999997</v>
      </c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137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0.399999999999999" outlineLevel="1" x14ac:dyDescent="0.25">
      <c r="A111" s="229"/>
      <c r="B111" s="230"/>
      <c r="C111" s="259" t="s">
        <v>287</v>
      </c>
      <c r="D111" s="233"/>
      <c r="E111" s="234">
        <v>45.648000000000003</v>
      </c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137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29"/>
      <c r="B112" s="230"/>
      <c r="C112" s="259" t="s">
        <v>288</v>
      </c>
      <c r="D112" s="233"/>
      <c r="E112" s="234">
        <v>48.607999999999997</v>
      </c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137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29"/>
      <c r="B113" s="230"/>
      <c r="C113" s="259" t="s">
        <v>289</v>
      </c>
      <c r="D113" s="233"/>
      <c r="E113" s="234">
        <v>45.031999999999996</v>
      </c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137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29"/>
      <c r="B114" s="230"/>
      <c r="C114" s="259" t="s">
        <v>290</v>
      </c>
      <c r="D114" s="233"/>
      <c r="E114" s="234">
        <v>18.315999999999999</v>
      </c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3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137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29"/>
      <c r="B115" s="230"/>
      <c r="C115" s="259" t="s">
        <v>291</v>
      </c>
      <c r="D115" s="233"/>
      <c r="E115" s="234">
        <v>3.4</v>
      </c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137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29"/>
      <c r="B116" s="230"/>
      <c r="C116" s="259" t="s">
        <v>292</v>
      </c>
      <c r="D116" s="233"/>
      <c r="E116" s="234">
        <v>2.4</v>
      </c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1"/>
      <c r="U116" s="231"/>
      <c r="V116" s="231"/>
      <c r="W116" s="231"/>
      <c r="X116" s="23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137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42">
        <v>58</v>
      </c>
      <c r="B117" s="243" t="s">
        <v>293</v>
      </c>
      <c r="C117" s="258" t="s">
        <v>294</v>
      </c>
      <c r="D117" s="244" t="s">
        <v>132</v>
      </c>
      <c r="E117" s="245">
        <v>257.82</v>
      </c>
      <c r="F117" s="246"/>
      <c r="G117" s="247">
        <f>ROUND(E117*F117,2)</f>
        <v>0</v>
      </c>
      <c r="H117" s="232"/>
      <c r="I117" s="231">
        <f>ROUND(E117*H117,2)</f>
        <v>0</v>
      </c>
      <c r="J117" s="232"/>
      <c r="K117" s="231">
        <f>ROUND(E117*J117,2)</f>
        <v>0</v>
      </c>
      <c r="L117" s="231">
        <v>15</v>
      </c>
      <c r="M117" s="231">
        <f>G117*(1+L117/100)</f>
        <v>0</v>
      </c>
      <c r="N117" s="231">
        <v>1.4999999999999999E-4</v>
      </c>
      <c r="O117" s="231">
        <f>ROUND(E117*N117,2)</f>
        <v>0.04</v>
      </c>
      <c r="P117" s="231">
        <v>0</v>
      </c>
      <c r="Q117" s="231">
        <f>ROUND(E117*P117,2)</f>
        <v>0</v>
      </c>
      <c r="R117" s="231"/>
      <c r="S117" s="231" t="s">
        <v>133</v>
      </c>
      <c r="T117" s="231" t="s">
        <v>133</v>
      </c>
      <c r="U117" s="231">
        <v>0.10191</v>
      </c>
      <c r="V117" s="231">
        <f>ROUND(E117*U117,2)</f>
        <v>26.27</v>
      </c>
      <c r="W117" s="231"/>
      <c r="X117" s="231" t="s">
        <v>134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135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29"/>
      <c r="B118" s="230"/>
      <c r="C118" s="259" t="s">
        <v>285</v>
      </c>
      <c r="D118" s="233"/>
      <c r="E118" s="234">
        <v>43.488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137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29"/>
      <c r="B119" s="230"/>
      <c r="C119" s="259" t="s">
        <v>286</v>
      </c>
      <c r="D119" s="233"/>
      <c r="E119" s="234">
        <v>50.927999999999997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137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0.399999999999999" outlineLevel="1" x14ac:dyDescent="0.25">
      <c r="A120" s="229"/>
      <c r="B120" s="230"/>
      <c r="C120" s="259" t="s">
        <v>287</v>
      </c>
      <c r="D120" s="233"/>
      <c r="E120" s="234">
        <v>45.648000000000003</v>
      </c>
      <c r="F120" s="231"/>
      <c r="G120" s="231"/>
      <c r="H120" s="231"/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1"/>
      <c r="U120" s="231"/>
      <c r="V120" s="231"/>
      <c r="W120" s="231"/>
      <c r="X120" s="23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137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29"/>
      <c r="B121" s="230"/>
      <c r="C121" s="259" t="s">
        <v>288</v>
      </c>
      <c r="D121" s="233"/>
      <c r="E121" s="234">
        <v>48.607999999999997</v>
      </c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137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29"/>
      <c r="B122" s="230"/>
      <c r="C122" s="259" t="s">
        <v>289</v>
      </c>
      <c r="D122" s="233"/>
      <c r="E122" s="234">
        <v>45.031999999999996</v>
      </c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137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29"/>
      <c r="B123" s="230"/>
      <c r="C123" s="259" t="s">
        <v>290</v>
      </c>
      <c r="D123" s="233"/>
      <c r="E123" s="234">
        <v>18.315999999999999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137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29"/>
      <c r="B124" s="230"/>
      <c r="C124" s="259" t="s">
        <v>291</v>
      </c>
      <c r="D124" s="233"/>
      <c r="E124" s="234">
        <v>3.4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137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29"/>
      <c r="B125" s="230"/>
      <c r="C125" s="259" t="s">
        <v>292</v>
      </c>
      <c r="D125" s="233"/>
      <c r="E125" s="234">
        <v>2.4</v>
      </c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137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5">
      <c r="A126" s="236" t="s">
        <v>128</v>
      </c>
      <c r="B126" s="237" t="s">
        <v>94</v>
      </c>
      <c r="C126" s="257" t="s">
        <v>95</v>
      </c>
      <c r="D126" s="238"/>
      <c r="E126" s="239"/>
      <c r="F126" s="240"/>
      <c r="G126" s="241">
        <f>SUMIF(AG127:AG127,"&lt;&gt;NOR",G127:G127)</f>
        <v>0</v>
      </c>
      <c r="H126" s="235"/>
      <c r="I126" s="235">
        <f>SUM(I127:I127)</f>
        <v>0</v>
      </c>
      <c r="J126" s="235"/>
      <c r="K126" s="235">
        <f>SUM(K127:K127)</f>
        <v>0</v>
      </c>
      <c r="L126" s="235"/>
      <c r="M126" s="235">
        <f>SUM(M127:M127)</f>
        <v>0</v>
      </c>
      <c r="N126" s="235"/>
      <c r="O126" s="235">
        <f>SUM(O127:O127)</f>
        <v>0.03</v>
      </c>
      <c r="P126" s="235"/>
      <c r="Q126" s="235">
        <f>SUM(Q127:Q127)</f>
        <v>0</v>
      </c>
      <c r="R126" s="235"/>
      <c r="S126" s="235"/>
      <c r="T126" s="235"/>
      <c r="U126" s="235"/>
      <c r="V126" s="235">
        <f>SUM(V127:V127)</f>
        <v>5.35</v>
      </c>
      <c r="W126" s="235"/>
      <c r="X126" s="235"/>
      <c r="AG126" t="s">
        <v>129</v>
      </c>
    </row>
    <row r="127" spans="1:60" outlineLevel="1" x14ac:dyDescent="0.25">
      <c r="A127" s="248">
        <v>59</v>
      </c>
      <c r="B127" s="249" t="s">
        <v>295</v>
      </c>
      <c r="C127" s="260" t="s">
        <v>296</v>
      </c>
      <c r="D127" s="250" t="s">
        <v>132</v>
      </c>
      <c r="E127" s="251">
        <v>12.64</v>
      </c>
      <c r="F127" s="252"/>
      <c r="G127" s="253">
        <f>ROUND(E127*F127,2)</f>
        <v>0</v>
      </c>
      <c r="H127" s="232"/>
      <c r="I127" s="231">
        <f>ROUND(E127*H127,2)</f>
        <v>0</v>
      </c>
      <c r="J127" s="232"/>
      <c r="K127" s="231">
        <f>ROUND(E127*J127,2)</f>
        <v>0</v>
      </c>
      <c r="L127" s="231">
        <v>15</v>
      </c>
      <c r="M127" s="231">
        <f>G127*(1+L127/100)</f>
        <v>0</v>
      </c>
      <c r="N127" s="231">
        <v>2.6199999999999999E-3</v>
      </c>
      <c r="O127" s="231">
        <f>ROUND(E127*N127,2)</f>
        <v>0.03</v>
      </c>
      <c r="P127" s="231">
        <v>0</v>
      </c>
      <c r="Q127" s="231">
        <f>ROUND(E127*P127,2)</f>
        <v>0</v>
      </c>
      <c r="R127" s="231"/>
      <c r="S127" s="231" t="s">
        <v>133</v>
      </c>
      <c r="T127" s="231" t="s">
        <v>133</v>
      </c>
      <c r="U127" s="231">
        <v>0.42299999999999999</v>
      </c>
      <c r="V127" s="231">
        <f>ROUND(E127*U127,2)</f>
        <v>5.35</v>
      </c>
      <c r="W127" s="231"/>
      <c r="X127" s="231" t="s">
        <v>134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135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x14ac:dyDescent="0.25">
      <c r="A128" s="236" t="s">
        <v>128</v>
      </c>
      <c r="B128" s="237" t="s">
        <v>96</v>
      </c>
      <c r="C128" s="257" t="s">
        <v>97</v>
      </c>
      <c r="D128" s="238"/>
      <c r="E128" s="239"/>
      <c r="F128" s="240"/>
      <c r="G128" s="241">
        <f>SUMIF(AG129:AG129,"&lt;&gt;NOR",G129:G129)</f>
        <v>0</v>
      </c>
      <c r="H128" s="235"/>
      <c r="I128" s="235">
        <f>SUM(I129:I129)</f>
        <v>0</v>
      </c>
      <c r="J128" s="235"/>
      <c r="K128" s="235">
        <f>SUM(K129:K129)</f>
        <v>0</v>
      </c>
      <c r="L128" s="235"/>
      <c r="M128" s="235">
        <f>SUM(M129:M129)</f>
        <v>0</v>
      </c>
      <c r="N128" s="235"/>
      <c r="O128" s="235">
        <f>SUM(O129:O129)</f>
        <v>0</v>
      </c>
      <c r="P128" s="235"/>
      <c r="Q128" s="235">
        <f>SUM(Q129:Q129)</f>
        <v>0</v>
      </c>
      <c r="R128" s="235"/>
      <c r="S128" s="235"/>
      <c r="T128" s="235"/>
      <c r="U128" s="235"/>
      <c r="V128" s="235">
        <f>SUM(V129:V129)</f>
        <v>0</v>
      </c>
      <c r="W128" s="235"/>
      <c r="X128" s="235"/>
      <c r="AG128" t="s">
        <v>129</v>
      </c>
    </row>
    <row r="129" spans="1:60" ht="20.399999999999999" outlineLevel="1" x14ac:dyDescent="0.25">
      <c r="A129" s="248">
        <v>60</v>
      </c>
      <c r="B129" s="249" t="s">
        <v>297</v>
      </c>
      <c r="C129" s="260" t="s">
        <v>298</v>
      </c>
      <c r="D129" s="250" t="s">
        <v>164</v>
      </c>
      <c r="E129" s="251">
        <v>1</v>
      </c>
      <c r="F129" s="252"/>
      <c r="G129" s="253">
        <f>ROUND(E129*F129,2)</f>
        <v>0</v>
      </c>
      <c r="H129" s="232"/>
      <c r="I129" s="231">
        <f>ROUND(E129*H129,2)</f>
        <v>0</v>
      </c>
      <c r="J129" s="232"/>
      <c r="K129" s="231">
        <f>ROUND(E129*J129,2)</f>
        <v>0</v>
      </c>
      <c r="L129" s="231">
        <v>15</v>
      </c>
      <c r="M129" s="231">
        <f>G129*(1+L129/100)</f>
        <v>0</v>
      </c>
      <c r="N129" s="231">
        <v>0</v>
      </c>
      <c r="O129" s="231">
        <f>ROUND(E129*N129,2)</f>
        <v>0</v>
      </c>
      <c r="P129" s="231">
        <v>0</v>
      </c>
      <c r="Q129" s="231">
        <f>ROUND(E129*P129,2)</f>
        <v>0</v>
      </c>
      <c r="R129" s="231"/>
      <c r="S129" s="231" t="s">
        <v>190</v>
      </c>
      <c r="T129" s="231" t="s">
        <v>165</v>
      </c>
      <c r="U129" s="231">
        <v>0</v>
      </c>
      <c r="V129" s="231">
        <f>ROUND(E129*U129,2)</f>
        <v>0</v>
      </c>
      <c r="W129" s="231"/>
      <c r="X129" s="231" t="s">
        <v>134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135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5">
      <c r="A130" s="236" t="s">
        <v>128</v>
      </c>
      <c r="B130" s="237" t="s">
        <v>98</v>
      </c>
      <c r="C130" s="257" t="s">
        <v>99</v>
      </c>
      <c r="D130" s="238"/>
      <c r="E130" s="239"/>
      <c r="F130" s="240"/>
      <c r="G130" s="241">
        <f>SUMIF(AG131:AG134,"&lt;&gt;NOR",G131:G134)</f>
        <v>0</v>
      </c>
      <c r="H130" s="235"/>
      <c r="I130" s="235">
        <f>SUM(I131:I134)</f>
        <v>0</v>
      </c>
      <c r="J130" s="235"/>
      <c r="K130" s="235">
        <f>SUM(K131:K134)</f>
        <v>0</v>
      </c>
      <c r="L130" s="235"/>
      <c r="M130" s="235">
        <f>SUM(M131:M134)</f>
        <v>0</v>
      </c>
      <c r="N130" s="235"/>
      <c r="O130" s="235">
        <f>SUM(O131:O134)</f>
        <v>0</v>
      </c>
      <c r="P130" s="235"/>
      <c r="Q130" s="235">
        <f>SUM(Q131:Q134)</f>
        <v>0</v>
      </c>
      <c r="R130" s="235"/>
      <c r="S130" s="235"/>
      <c r="T130" s="235"/>
      <c r="U130" s="235"/>
      <c r="V130" s="235">
        <f>SUM(V131:V134)</f>
        <v>2.63</v>
      </c>
      <c r="W130" s="235"/>
      <c r="X130" s="235"/>
      <c r="AG130" t="s">
        <v>129</v>
      </c>
    </row>
    <row r="131" spans="1:60" outlineLevel="1" x14ac:dyDescent="0.25">
      <c r="A131" s="248">
        <v>61</v>
      </c>
      <c r="B131" s="249" t="s">
        <v>299</v>
      </c>
      <c r="C131" s="260" t="s">
        <v>300</v>
      </c>
      <c r="D131" s="250" t="s">
        <v>195</v>
      </c>
      <c r="E131" s="251">
        <v>2.11863</v>
      </c>
      <c r="F131" s="252"/>
      <c r="G131" s="253">
        <f>ROUND(E131*F131,2)</f>
        <v>0</v>
      </c>
      <c r="H131" s="232"/>
      <c r="I131" s="231">
        <f>ROUND(E131*H131,2)</f>
        <v>0</v>
      </c>
      <c r="J131" s="232"/>
      <c r="K131" s="231">
        <f>ROUND(E131*J131,2)</f>
        <v>0</v>
      </c>
      <c r="L131" s="231">
        <v>15</v>
      </c>
      <c r="M131" s="231">
        <f>G131*(1+L131/100)</f>
        <v>0</v>
      </c>
      <c r="N131" s="231">
        <v>0</v>
      </c>
      <c r="O131" s="231">
        <f>ROUND(E131*N131,2)</f>
        <v>0</v>
      </c>
      <c r="P131" s="231">
        <v>0</v>
      </c>
      <c r="Q131" s="231">
        <f>ROUND(E131*P131,2)</f>
        <v>0</v>
      </c>
      <c r="R131" s="231"/>
      <c r="S131" s="231" t="s">
        <v>133</v>
      </c>
      <c r="T131" s="231" t="s">
        <v>133</v>
      </c>
      <c r="U131" s="231">
        <v>0.49</v>
      </c>
      <c r="V131" s="231">
        <f>ROUND(E131*U131,2)</f>
        <v>1.04</v>
      </c>
      <c r="W131" s="231"/>
      <c r="X131" s="231" t="s">
        <v>301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302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48">
        <v>62</v>
      </c>
      <c r="B132" s="249" t="s">
        <v>303</v>
      </c>
      <c r="C132" s="260" t="s">
        <v>304</v>
      </c>
      <c r="D132" s="250" t="s">
        <v>195</v>
      </c>
      <c r="E132" s="251">
        <v>2.11863</v>
      </c>
      <c r="F132" s="252"/>
      <c r="G132" s="253">
        <f>ROUND(E132*F132,2)</f>
        <v>0</v>
      </c>
      <c r="H132" s="232"/>
      <c r="I132" s="231">
        <f>ROUND(E132*H132,2)</f>
        <v>0</v>
      </c>
      <c r="J132" s="232"/>
      <c r="K132" s="231">
        <f>ROUND(E132*J132,2)</f>
        <v>0</v>
      </c>
      <c r="L132" s="231">
        <v>15</v>
      </c>
      <c r="M132" s="231">
        <f>G132*(1+L132/100)</f>
        <v>0</v>
      </c>
      <c r="N132" s="231">
        <v>0</v>
      </c>
      <c r="O132" s="231">
        <f>ROUND(E132*N132,2)</f>
        <v>0</v>
      </c>
      <c r="P132" s="231">
        <v>0</v>
      </c>
      <c r="Q132" s="231">
        <f>ROUND(E132*P132,2)</f>
        <v>0</v>
      </c>
      <c r="R132" s="231"/>
      <c r="S132" s="231" t="s">
        <v>133</v>
      </c>
      <c r="T132" s="231" t="s">
        <v>133</v>
      </c>
      <c r="U132" s="231">
        <v>0</v>
      </c>
      <c r="V132" s="231">
        <f>ROUND(E132*U132,2)</f>
        <v>0</v>
      </c>
      <c r="W132" s="231"/>
      <c r="X132" s="231" t="s">
        <v>301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302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48">
        <v>63</v>
      </c>
      <c r="B133" s="249" t="s">
        <v>305</v>
      </c>
      <c r="C133" s="260" t="s">
        <v>306</v>
      </c>
      <c r="D133" s="250" t="s">
        <v>195</v>
      </c>
      <c r="E133" s="251">
        <v>2.11863</v>
      </c>
      <c r="F133" s="252"/>
      <c r="G133" s="253">
        <f>ROUND(E133*F133,2)</f>
        <v>0</v>
      </c>
      <c r="H133" s="232"/>
      <c r="I133" s="231">
        <f>ROUND(E133*H133,2)</f>
        <v>0</v>
      </c>
      <c r="J133" s="232"/>
      <c r="K133" s="231">
        <f>ROUND(E133*J133,2)</f>
        <v>0</v>
      </c>
      <c r="L133" s="231">
        <v>15</v>
      </c>
      <c r="M133" s="231">
        <f>G133*(1+L133/100)</f>
        <v>0</v>
      </c>
      <c r="N133" s="231">
        <v>0</v>
      </c>
      <c r="O133" s="231">
        <f>ROUND(E133*N133,2)</f>
        <v>0</v>
      </c>
      <c r="P133" s="231">
        <v>0</v>
      </c>
      <c r="Q133" s="231">
        <f>ROUND(E133*P133,2)</f>
        <v>0</v>
      </c>
      <c r="R133" s="231"/>
      <c r="S133" s="231" t="s">
        <v>307</v>
      </c>
      <c r="T133" s="231" t="s">
        <v>307</v>
      </c>
      <c r="U133" s="231">
        <v>0</v>
      </c>
      <c r="V133" s="231">
        <f>ROUND(E133*U133,2)</f>
        <v>0</v>
      </c>
      <c r="W133" s="231"/>
      <c r="X133" s="231" t="s">
        <v>301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302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42">
        <v>64</v>
      </c>
      <c r="B134" s="243" t="s">
        <v>308</v>
      </c>
      <c r="C134" s="258" t="s">
        <v>309</v>
      </c>
      <c r="D134" s="244" t="s">
        <v>195</v>
      </c>
      <c r="E134" s="245">
        <v>2.11863</v>
      </c>
      <c r="F134" s="246"/>
      <c r="G134" s="247">
        <f>ROUND(E134*F134,2)</f>
        <v>0</v>
      </c>
      <c r="H134" s="232"/>
      <c r="I134" s="231">
        <f>ROUND(E134*H134,2)</f>
        <v>0</v>
      </c>
      <c r="J134" s="232"/>
      <c r="K134" s="231">
        <f>ROUND(E134*J134,2)</f>
        <v>0</v>
      </c>
      <c r="L134" s="231">
        <v>15</v>
      </c>
      <c r="M134" s="231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1"/>
      <c r="S134" s="231" t="s">
        <v>133</v>
      </c>
      <c r="T134" s="231" t="s">
        <v>133</v>
      </c>
      <c r="U134" s="231">
        <v>0.752</v>
      </c>
      <c r="V134" s="231">
        <f>ROUND(E134*U134,2)</f>
        <v>1.59</v>
      </c>
      <c r="W134" s="231"/>
      <c r="X134" s="231" t="s">
        <v>301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302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5">
      <c r="A135" s="3"/>
      <c r="B135" s="4"/>
      <c r="C135" s="262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AE135">
        <v>15</v>
      </c>
      <c r="AF135">
        <v>21</v>
      </c>
      <c r="AG135" t="s">
        <v>115</v>
      </c>
    </row>
    <row r="136" spans="1:60" x14ac:dyDescent="0.25">
      <c r="A136" s="215"/>
      <c r="B136" s="216" t="s">
        <v>31</v>
      </c>
      <c r="C136" s="263"/>
      <c r="D136" s="217"/>
      <c r="E136" s="218"/>
      <c r="F136" s="218"/>
      <c r="G136" s="256">
        <f>G8+G15+G23+G34+G37+G39+G42+G48+G50+G53+G61+G63+G66+G73+G81+G84+G94+G100+G102+G126+G128+G130</f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AE136">
        <f>SUMIF(L7:L134,AE135,G7:G134)</f>
        <v>0</v>
      </c>
      <c r="AF136">
        <f>SUMIF(L7:L134,AF135,G7:G134)</f>
        <v>0</v>
      </c>
      <c r="AG136" t="s">
        <v>310</v>
      </c>
    </row>
    <row r="137" spans="1:60" x14ac:dyDescent="0.25">
      <c r="A137" s="3"/>
      <c r="B137" s="4"/>
      <c r="C137" s="262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60" x14ac:dyDescent="0.25">
      <c r="A138" s="3"/>
      <c r="B138" s="4"/>
      <c r="C138" s="262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60" x14ac:dyDescent="0.25">
      <c r="A139" s="219" t="s">
        <v>311</v>
      </c>
      <c r="B139" s="219"/>
      <c r="C139" s="264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5">
      <c r="A140" s="220"/>
      <c r="B140" s="221"/>
      <c r="C140" s="265"/>
      <c r="D140" s="221"/>
      <c r="E140" s="221"/>
      <c r="F140" s="221"/>
      <c r="G140" s="222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G140" t="s">
        <v>312</v>
      </c>
    </row>
    <row r="141" spans="1:60" x14ac:dyDescent="0.25">
      <c r="A141" s="223"/>
      <c r="B141" s="224"/>
      <c r="C141" s="266"/>
      <c r="D141" s="224"/>
      <c r="E141" s="224"/>
      <c r="F141" s="224"/>
      <c r="G141" s="225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5">
      <c r="A142" s="223"/>
      <c r="B142" s="224"/>
      <c r="C142" s="266"/>
      <c r="D142" s="224"/>
      <c r="E142" s="224"/>
      <c r="F142" s="224"/>
      <c r="G142" s="225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5">
      <c r="A143" s="223"/>
      <c r="B143" s="224"/>
      <c r="C143" s="266"/>
      <c r="D143" s="224"/>
      <c r="E143" s="224"/>
      <c r="F143" s="224"/>
      <c r="G143" s="225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5">
      <c r="A144" s="226"/>
      <c r="B144" s="227"/>
      <c r="C144" s="267"/>
      <c r="D144" s="227"/>
      <c r="E144" s="227"/>
      <c r="F144" s="227"/>
      <c r="G144" s="228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5">
      <c r="A145" s="3"/>
      <c r="B145" s="4"/>
      <c r="C145" s="262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5">
      <c r="C146" s="268"/>
      <c r="D146" s="10"/>
      <c r="AG146" t="s">
        <v>313</v>
      </c>
    </row>
    <row r="147" spans="1:33" x14ac:dyDescent="0.25">
      <c r="D147" s="10"/>
    </row>
    <row r="148" spans="1:33" x14ac:dyDescent="0.25">
      <c r="D148" s="10"/>
    </row>
    <row r="149" spans="1:33" x14ac:dyDescent="0.25">
      <c r="D149" s="10"/>
    </row>
    <row r="150" spans="1:33" x14ac:dyDescent="0.25">
      <c r="D150" s="10"/>
    </row>
    <row r="151" spans="1:33" x14ac:dyDescent="0.25">
      <c r="D151" s="10"/>
    </row>
    <row r="152" spans="1:33" x14ac:dyDescent="0.25">
      <c r="D152" s="10"/>
    </row>
    <row r="153" spans="1:33" x14ac:dyDescent="0.25">
      <c r="D153" s="10"/>
    </row>
    <row r="154" spans="1:33" x14ac:dyDescent="0.25">
      <c r="D154" s="10"/>
    </row>
    <row r="155" spans="1:33" x14ac:dyDescent="0.25">
      <c r="D155" s="10"/>
    </row>
    <row r="156" spans="1:33" x14ac:dyDescent="0.25">
      <c r="D156" s="10"/>
    </row>
    <row r="157" spans="1:33" x14ac:dyDescent="0.25">
      <c r="D157" s="10"/>
    </row>
    <row r="158" spans="1:33" x14ac:dyDescent="0.25">
      <c r="D158" s="10"/>
    </row>
    <row r="159" spans="1:33" x14ac:dyDescent="0.25">
      <c r="D159" s="10"/>
    </row>
    <row r="160" spans="1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ukIRZuqTSbLjcjCXLu0lzThXOEkBAgK/VNTd9Vdkasj+JLmZzqkYPeX/tLx+zh5gGj4XMMRBPTZ69x+TtScnw==" saltValue="VA4Ca/FtSignRkcscfsSqw==" spinCount="100000" sheet="1" objects="1" scenarios="1"/>
  <mergeCells count="7">
    <mergeCell ref="A1:G1"/>
    <mergeCell ref="C2:G2"/>
    <mergeCell ref="C3:G3"/>
    <mergeCell ref="C4:G4"/>
    <mergeCell ref="A139:C139"/>
    <mergeCell ref="A140:G144"/>
    <mergeCell ref="C41:G4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09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 01 Pol'!Názvy_tisku</vt:lpstr>
      <vt:lpstr>oadresa</vt:lpstr>
      <vt:lpstr>Stavba!Objednatel</vt:lpstr>
      <vt:lpstr>Stavba!Objekt</vt:lpstr>
      <vt:lpstr>'09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Mikošek</dc:creator>
  <cp:lastModifiedBy>Marek Mikošek</cp:lastModifiedBy>
  <cp:lastPrinted>2019-03-19T12:27:02Z</cp:lastPrinted>
  <dcterms:created xsi:type="dcterms:W3CDTF">2009-04-08T07:15:50Z</dcterms:created>
  <dcterms:modified xsi:type="dcterms:W3CDTF">2021-04-13T04:40:21Z</dcterms:modified>
</cp:coreProperties>
</file>